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8190" tabRatio="910" activeTab="0"/>
  </bookViews>
  <sheets>
    <sheet name="NFZ" sheetId="1" r:id="rId1"/>
    <sheet name="CENTRALA" sheetId="2" r:id="rId2"/>
    <sheet name="Razem OW" sheetId="3" r:id="rId3"/>
    <sheet name="Dolnośląski" sheetId="4" r:id="rId4"/>
    <sheet name="KujawskoPomorski" sheetId="5" r:id="rId5"/>
    <sheet name="Lubelski" sheetId="6" r:id="rId6"/>
    <sheet name="Lubuski" sheetId="7" r:id="rId7"/>
    <sheet name="Łódzki" sheetId="8" r:id="rId8"/>
    <sheet name="Małopolski" sheetId="9" r:id="rId9"/>
    <sheet name="Mazowiecki" sheetId="10" r:id="rId10"/>
    <sheet name="Opolski" sheetId="11" r:id="rId11"/>
    <sheet name="Podkarpacki" sheetId="12" r:id="rId12"/>
    <sheet name="Podlaski" sheetId="13" r:id="rId13"/>
    <sheet name="Pomorski" sheetId="14" r:id="rId14"/>
    <sheet name="Śląski" sheetId="15" r:id="rId15"/>
    <sheet name="Świętokrzyski" sheetId="16" r:id="rId16"/>
    <sheet name="WarmińskoMazurski" sheetId="17" r:id="rId17"/>
    <sheet name="Wielkopolski" sheetId="18" r:id="rId18"/>
    <sheet name="Zachodniopomorski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_C">[0]!___C</definedName>
    <definedName name="__C">[0]!__C</definedName>
    <definedName name="_1_0_0kos">'[1]plan'!#REF!</definedName>
    <definedName name="_2_0_0ra">'[1]plan'!#REF!</definedName>
    <definedName name="_C" localSheetId="2">'Razem OW'!_C</definedName>
    <definedName name="_C" localSheetId="18">'Zachodniopomorski'!_C</definedName>
    <definedName name="_C">'Razem OW'!_C</definedName>
    <definedName name="A" localSheetId="2">'Razem OW'!A</definedName>
    <definedName name="A" localSheetId="18">'Zachodniopomorski'!A</definedName>
    <definedName name="A">'Razem OW'!A</definedName>
    <definedName name="A_2">[0]!A_2</definedName>
    <definedName name="aa" localSheetId="2">'Razem OW'!aa</definedName>
    <definedName name="aa" localSheetId="18">'Zachodniopomorski'!aa</definedName>
    <definedName name="aa">'Razem OW'!aa</definedName>
    <definedName name="aa_2">[0]!aa_2</definedName>
    <definedName name="B">[0]!B</definedName>
    <definedName name="BILANS">'[2]plan'!#REF!</definedName>
    <definedName name="BILANSSPZ">'[2]plan'!#REF!</definedName>
    <definedName name="BV" localSheetId="2">'Razem OW'!BV</definedName>
    <definedName name="BV" localSheetId="18">'Zachodniopomorski'!BV</definedName>
    <definedName name="BV">'Razem OW'!BV</definedName>
    <definedName name="cr" localSheetId="2">'Razem OW'!cr</definedName>
    <definedName name="cr" localSheetId="18">'Zachodniopomorski'!cr</definedName>
    <definedName name="cr">'Razem OW'!cr</definedName>
    <definedName name="d" localSheetId="2">'Razem OW'!d</definedName>
    <definedName name="d" localSheetId="18">'Zachodniopomorski'!d</definedName>
    <definedName name="d">'Razem OW'!d</definedName>
    <definedName name="depozyty">#REF!</definedName>
    <definedName name="g">[0]!g</definedName>
    <definedName name="koszty">'[1]plan'!#REF!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'Zachodniopomorski'!mn</definedName>
    <definedName name="mn">'Razem OW'!mn</definedName>
    <definedName name="mon" localSheetId="2">'Razem OW'!mon</definedName>
    <definedName name="mon" localSheetId="18">'Zachodniopomorski'!mon</definedName>
    <definedName name="mon">'Razem OW'!mon</definedName>
    <definedName name="naleznosci">#REF!</definedName>
    <definedName name="_xlnm.Print_Area" localSheetId="1">'CENTRALA'!$A$1:$C$63</definedName>
    <definedName name="_xlnm.Print_Area" localSheetId="3">'Dolnośląski'!$A$1:$C$63</definedName>
    <definedName name="_xlnm.Print_Area" localSheetId="4">'KujawskoPomorski'!$A$1:$C$63</definedName>
    <definedName name="_xlnm.Print_Area" localSheetId="5">'Lubelski'!$A$1:$C$63</definedName>
    <definedName name="_xlnm.Print_Area" localSheetId="6">'Lubuski'!$A$1:$C$63</definedName>
    <definedName name="_xlnm.Print_Area" localSheetId="7">'Łódzki'!$A$1:$C$63</definedName>
    <definedName name="_xlnm.Print_Area" localSheetId="8">'Małopolski'!$A$1:$C$63</definedName>
    <definedName name="_xlnm.Print_Area" localSheetId="9">'Mazowiecki'!$A$1:$C$63</definedName>
    <definedName name="_xlnm.Print_Area" localSheetId="0">'NFZ'!$A$1:$C$96</definedName>
    <definedName name="_xlnm.Print_Area" localSheetId="10">'Opolski'!$A$1:$C$63</definedName>
    <definedName name="_xlnm.Print_Area" localSheetId="11">'Podkarpacki'!$A$1:$C$63</definedName>
    <definedName name="_xlnm.Print_Area" localSheetId="12">'Podlaski'!$A$1:$C$63</definedName>
    <definedName name="_xlnm.Print_Area" localSheetId="13">'Pomorski'!$A$1:$C$63</definedName>
    <definedName name="_xlnm.Print_Area" localSheetId="2">'Razem OW'!$A$1:$C$63</definedName>
    <definedName name="_xlnm.Print_Area" localSheetId="14">'Śląski'!$A$1:$C$63</definedName>
    <definedName name="_xlnm.Print_Area" localSheetId="15">'Świętokrzyski'!$A$1:$C$63</definedName>
    <definedName name="_xlnm.Print_Area" localSheetId="16">'WarmińskoMazurski'!$A$1:$C$63</definedName>
    <definedName name="_xlnm.Print_Area" localSheetId="17">'Wielkopolski'!$A$1:$C$63</definedName>
    <definedName name="_xlnm.Print_Area" localSheetId="18">'Zachodniopomorski'!$A$1:$C$63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'Zachodniopomorski'!rgds</definedName>
    <definedName name="rgds">'Razem OW'!rgds</definedName>
    <definedName name="_xlnm.Print_Titles" localSheetId="0">'NFZ'!$1:$6</definedName>
    <definedName name="wybkosz1">#REF!</definedName>
    <definedName name="wybkosz2">#REF!</definedName>
    <definedName name="za" localSheetId="2">'Razem OW'!za</definedName>
    <definedName name="za" localSheetId="18">'Zachodniopomorski'!za</definedName>
    <definedName name="za">'Razem OW'!za</definedName>
  </definedNames>
  <calcPr fullCalcOnLoad="1" fullPrecision="0"/>
</workbook>
</file>

<file path=xl/comments2.xml><?xml version="1.0" encoding="utf-8"?>
<comments xmlns="http://schemas.openxmlformats.org/spreadsheetml/2006/main">
  <authors>
    <author>marian.mackiewicz</author>
  </authors>
  <commentList>
    <comment ref="B39" authorId="0">
      <text>
        <r>
          <rPr>
            <b/>
            <sz val="14"/>
            <rFont val="Tahoma"/>
            <family val="2"/>
          </rPr>
          <t>marian.mackiewicz:</t>
        </r>
        <r>
          <rPr>
            <sz val="14"/>
            <rFont val="Tahoma"/>
            <family val="2"/>
          </rPr>
          <t xml:space="preserve">
+DŚOZ nie ujęte przez BAG</t>
        </r>
      </text>
    </comment>
    <comment ref="B59" authorId="0">
      <text>
        <r>
          <rPr>
            <b/>
            <sz val="14"/>
            <rFont val="Tahoma"/>
            <family val="2"/>
          </rPr>
          <t>marian.mackiewicz:</t>
        </r>
        <r>
          <rPr>
            <sz val="14"/>
            <rFont val="Tahoma"/>
            <family val="2"/>
          </rPr>
          <t xml:space="preserve">
karty ub. zdrow. + karty profesjonalisty + utrzymanie infrastruktury (wg DI) + EKUZ</t>
        </r>
      </text>
    </comment>
    <comment ref="B41" authorId="0">
      <text>
        <r>
          <rPr>
            <b/>
            <sz val="12"/>
            <rFont val="Tahoma"/>
            <family val="2"/>
          </rPr>
          <t>marian.mackiewicz:</t>
        </r>
        <r>
          <rPr>
            <sz val="12"/>
            <rFont val="Tahoma"/>
            <family val="2"/>
          </rPr>
          <t xml:space="preserve">
na podst wyk I kw 2012
inf od Chłopika - podatek od nieruchomości, wzrost o ok. 33%</t>
        </r>
      </text>
    </comment>
    <comment ref="B49" authorId="0">
      <text>
        <r>
          <rPr>
            <b/>
            <sz val="14"/>
            <rFont val="Tahoma"/>
            <family val="2"/>
          </rPr>
          <t>marian.mackiewicz:</t>
        </r>
        <r>
          <rPr>
            <sz val="14"/>
            <rFont val="Tahoma"/>
            <family val="2"/>
          </rPr>
          <t xml:space="preserve">
w tym wynagrodzenie RADY NFZ + Akademia NFZ</t>
        </r>
      </text>
    </comment>
    <comment ref="B56" authorId="0">
      <text>
        <r>
          <rPr>
            <b/>
            <sz val="12"/>
            <rFont val="Tahoma"/>
            <family val="2"/>
          </rPr>
          <t>marian.mackiewicz:</t>
        </r>
        <r>
          <rPr>
            <sz val="12"/>
            <rFont val="Tahoma"/>
            <family val="2"/>
          </rPr>
          <t xml:space="preserve">
+plan inwestycyjny-potrzeby na D2 - Łódzki</t>
        </r>
      </text>
    </comment>
    <comment ref="C30" authorId="0">
      <text>
        <r>
          <rPr>
            <b/>
            <sz val="16"/>
            <rFont val="Tahoma"/>
            <family val="2"/>
          </rPr>
          <t>marian.mackiewicz:</t>
        </r>
        <r>
          <rPr>
            <sz val="16"/>
            <rFont val="Tahoma"/>
            <family val="2"/>
          </rPr>
          <t xml:space="preserve">
dyrektywa transgraniczna + środki na leczenie zagraniczne</t>
        </r>
      </text>
    </comment>
    <comment ref="C61" authorId="0">
      <text>
        <r>
          <rPr>
            <b/>
            <sz val="12"/>
            <rFont val="Tahoma"/>
            <family val="2"/>
          </rPr>
          <t>marian.mackiewicz:</t>
        </r>
        <r>
          <rPr>
            <sz val="12"/>
            <rFont val="Tahoma"/>
            <family val="2"/>
          </rPr>
          <t xml:space="preserve">
Rezerwa na utrzymanie infrastruktury KUZ</t>
        </r>
      </text>
    </comment>
  </commentList>
</comments>
</file>

<file path=xl/sharedStrings.xml><?xml version="1.0" encoding="utf-8"?>
<sst xmlns="http://schemas.openxmlformats.org/spreadsheetml/2006/main" count="2290" uniqueCount="207">
  <si>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</si>
  <si>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</si>
  <si>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</si>
  <si>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</si>
  <si>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</si>
  <si>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</si>
  <si>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</si>
  <si>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</si>
  <si>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</si>
  <si>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</si>
  <si>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</si>
  <si>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</si>
  <si>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</si>
  <si>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</si>
  <si>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</si>
  <si>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</si>
  <si>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</si>
  <si>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</si>
  <si>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</si>
  <si>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</si>
  <si>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</si>
  <si>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</si>
  <si>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</si>
  <si>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</si>
  <si>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</si>
  <si>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</si>
  <si>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</si>
  <si>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</si>
  <si>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</si>
  <si>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</si>
  <si>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</si>
  <si>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</si>
  <si>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</si>
  <si>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</si>
  <si>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</si>
  <si>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</si>
  <si>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</si>
  <si>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</si>
  <si>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</si>
  <si>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</si>
  <si>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</si>
  <si>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</si>
  <si>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</si>
  <si>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</si>
  <si>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</si>
  <si>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</si>
  <si>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</si>
  <si>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</si>
  <si>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</si>
  <si>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</si>
  <si>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</si>
  <si>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</si>
  <si>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</si>
  <si>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</si>
  <si>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</si>
  <si>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ubezpieczenie społeczne i inne świadczenia, w tym:</t>
  </si>
  <si>
    <t>Wyszczególnienie</t>
  </si>
  <si>
    <t>rezerwa na zobowiązania wynikające z postępowań sądowych</t>
  </si>
  <si>
    <t>B2.3.1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</si>
  <si>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</si>
  <si>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</si>
  <si>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</si>
  <si>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</si>
  <si>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</si>
  <si>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</si>
  <si>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</si>
  <si>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</si>
  <si>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</si>
  <si>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</si>
  <si>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</si>
  <si>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</si>
  <si>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</si>
  <si>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</si>
  <si>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</si>
  <si>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</si>
  <si>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</si>
  <si>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</si>
  <si>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</si>
  <si>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</si>
  <si>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</si>
  <si>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</si>
  <si>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</si>
  <si>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</si>
  <si>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</si>
  <si>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</si>
  <si>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</si>
  <si>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</si>
  <si>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</si>
  <si>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</si>
  <si>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</si>
  <si>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</si>
  <si>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</si>
  <si>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</si>
  <si>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</si>
  <si>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</si>
  <si>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</si>
  <si>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</si>
  <si>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</si>
  <si>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</si>
  <si>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</si>
  <si>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</si>
  <si>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</si>
  <si>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</si>
  <si>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</si>
  <si>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</si>
  <si>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</si>
  <si>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</si>
  <si>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</si>
  <si>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</si>
  <si>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</si>
  <si>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</si>
  <si>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</si>
  <si>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</si>
  <si>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</si>
  <si>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</si>
  <si>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</si>
  <si>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</si>
  <si>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</si>
  <si>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</si>
  <si>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</si>
  <si>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</si>
  <si>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</si>
  <si>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</si>
  <si>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</si>
  <si>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</si>
  <si>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</si>
  <si>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</si>
  <si>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</si>
  <si>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</si>
  <si>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</si>
  <si>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</si>
  <si>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</si>
  <si>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</si>
  <si>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</si>
  <si>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</si>
  <si>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</si>
  <si>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</si>
  <si>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</si>
  <si>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</si>
  <si>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</si>
  <si>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</si>
  <si>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</si>
  <si>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</si>
  <si>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</si>
  <si>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</si>
  <si>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</si>
  <si>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</si>
  <si>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</si>
  <si>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</si>
  <si>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</si>
  <si>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</si>
  <si>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</si>
  <si>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</si>
  <si>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</si>
  <si>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</si>
  <si>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</si>
  <si>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</si>
  <si>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</si>
  <si>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</si>
  <si>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</si>
  <si>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</si>
  <si>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</si>
  <si>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</si>
  <si>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</si>
  <si>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</si>
  <si>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</si>
  <si>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</si>
  <si>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</si>
  <si>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</si>
  <si>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</si>
  <si>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</si>
  <si>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</si>
  <si>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</si>
  <si>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</si>
  <si>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</si>
  <si>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</si>
  <si>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</si>
  <si>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</si>
  <si>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</si>
  <si>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</si>
  <si>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</si>
  <si>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</si>
  <si>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</si>
  <si>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</si>
  <si>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</si>
  <si>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</si>
  <si>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</si>
  <si>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</si>
  <si>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</si>
  <si>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</si>
  <si>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</si>
  <si>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</si>
  <si>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</si>
  <si>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</si>
  <si>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</si>
  <si>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Koszty administracyjne (D1 + … + D9), w tym:</t>
  </si>
  <si>
    <t>Koszty administracyjne ( D1+...+D9 ), w tym</t>
  </si>
  <si>
    <t>Koszty świadczeń opieki zdrowotnej  (B2.1 + … + B2.18), w tym:</t>
  </si>
  <si>
    <t>świadczenia opieki zdrowotnej kontraktowane odrębnie</t>
  </si>
  <si>
    <t>koszty świadczeń opieki zdrowotnej z lat ubiegłych</t>
  </si>
  <si>
    <t>rezerwa, o której mowa w art. 118 ust. 2 pkt 2 lit. c ustawy</t>
  </si>
  <si>
    <t>Koszty Narodowego Funduszu Zdrowia - łącznie</t>
  </si>
  <si>
    <t>ROCZNY PLAN FINANSOWY NARODOWEGO FUNDUSZU ZDROWIA NA ROK 2015</t>
  </si>
  <si>
    <t>Plan finansowy Narodowego Funduszu Zdrowia na rok 2015</t>
  </si>
  <si>
    <t>Plan finansowy Centrali Narodowego Funduszu Zdrowia na rok 2015</t>
  </si>
  <si>
    <t>Plan finansowy OW NFZ na rok 2015</t>
  </si>
  <si>
    <t>Plan finansowy oddziału wojewódzkiego Narodowego Funduszu Zdrowia na rok 2015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</si>
</sst>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00%"/>
    <numFmt numFmtId="170" formatCode="0.0000%"/>
  </numFmts>
  <fonts count="73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 CE"/>
      <family val="0"/>
    </font>
    <font>
      <b/>
      <sz val="24"/>
      <name val="Times New Roman"/>
      <family val="1"/>
    </font>
    <font>
      <b/>
      <sz val="20"/>
      <name val="Verdana"/>
      <family val="2"/>
    </font>
    <font>
      <sz val="10"/>
      <name val="Verdana"/>
      <family val="2"/>
    </font>
    <font>
      <b/>
      <sz val="26"/>
      <name val="Times New Roman CE"/>
      <family val="0"/>
    </font>
    <font>
      <b/>
      <sz val="12"/>
      <name val="Times New Roman CE"/>
      <family val="1"/>
    </font>
    <font>
      <b/>
      <sz val="24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8"/>
      <name val="Times New Roman"/>
      <family val="1"/>
    </font>
    <font>
      <b/>
      <sz val="20"/>
      <name val="Times New Roman CE"/>
      <family val="1"/>
    </font>
    <font>
      <sz val="16"/>
      <name val="Times New Roman"/>
      <family val="1"/>
    </font>
    <font>
      <sz val="16"/>
      <name val="Times New Roman CE"/>
      <family val="0"/>
    </font>
    <font>
      <sz val="1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8"/>
      <color theme="0"/>
      <name val="Times New Roman"/>
      <family val="1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4" fillId="33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3" fontId="13" fillId="34" borderId="10" xfId="0" applyNumberFormat="1" applyFont="1" applyFill="1" applyBorder="1" applyAlignment="1">
      <alignment horizontal="right" vertical="center"/>
    </xf>
    <xf numFmtId="0" fontId="18" fillId="34" borderId="0" xfId="0" applyFont="1" applyFill="1" applyAlignment="1">
      <alignment/>
    </xf>
    <xf numFmtId="3" fontId="13" fillId="34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3" fontId="11" fillId="34" borderId="10" xfId="0" applyNumberFormat="1" applyFont="1" applyFill="1" applyBorder="1" applyAlignment="1">
      <alignment horizontal="right" vertical="center"/>
    </xf>
    <xf numFmtId="49" fontId="9" fillId="34" borderId="10" xfId="65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2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23" fillId="0" borderId="10" xfId="68" applyFont="1" applyFill="1" applyBorder="1" applyAlignment="1" applyProtection="1">
      <alignment horizontal="center" vertical="center" wrapText="1"/>
      <protection/>
    </xf>
    <xf numFmtId="0" fontId="23" fillId="0" borderId="10" xfId="68" applyFont="1" applyFill="1" applyBorder="1" applyAlignment="1" applyProtection="1">
      <alignment horizontal="center" vertical="center" wrapText="1"/>
      <protection/>
    </xf>
    <xf numFmtId="0" fontId="24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34" borderId="10" xfId="68" applyFont="1" applyFill="1" applyBorder="1" applyAlignment="1" applyProtection="1">
      <alignment horizontal="center" vertical="center" wrapText="1"/>
      <protection/>
    </xf>
    <xf numFmtId="0" fontId="7" fillId="0" borderId="10" xfId="68" applyFont="1" applyFill="1" applyBorder="1" applyAlignment="1" applyProtection="1">
      <alignment horizontal="left" vertical="center" wrapText="1" indent="3"/>
      <protection/>
    </xf>
    <xf numFmtId="0" fontId="23" fillId="0" borderId="10" xfId="68" applyFont="1" applyFill="1" applyBorder="1" applyAlignment="1" applyProtection="1">
      <alignment horizontal="left" vertical="center" wrapText="1" indent="2"/>
      <protection/>
    </xf>
    <xf numFmtId="0" fontId="23" fillId="0" borderId="10" xfId="65" applyFont="1" applyFill="1" applyBorder="1" applyAlignment="1" applyProtection="1">
      <alignment horizontal="left" vertical="center" wrapText="1" indent="2"/>
      <protection/>
    </xf>
    <xf numFmtId="0" fontId="24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>
      <alignment horizontal="left" vertical="center" wrapText="1" indent="1"/>
      <protection/>
    </xf>
    <xf numFmtId="0" fontId="5" fillId="34" borderId="10" xfId="68" applyFont="1" applyFill="1" applyBorder="1" applyAlignment="1" applyProtection="1">
      <alignment horizontal="left" vertical="center" wrapText="1" indent="1"/>
      <protection/>
    </xf>
    <xf numFmtId="0" fontId="24" fillId="0" borderId="10" xfId="68" applyFont="1" applyFill="1" applyBorder="1" applyAlignment="1" applyProtection="1">
      <alignment horizontal="left" vertical="center" wrapText="1" indent="2"/>
      <protection/>
    </xf>
    <xf numFmtId="0" fontId="24" fillId="0" borderId="10" xfId="67" applyFont="1" applyFill="1" applyBorder="1" applyAlignment="1" applyProtection="1">
      <alignment horizontal="left" vertical="center" wrapText="1" indent="2"/>
      <protection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3" fillId="0" borderId="10" xfId="67" applyFont="1" applyFill="1" applyBorder="1" applyAlignment="1" applyProtection="1">
      <alignment horizontal="left" vertical="center" wrapText="1" indent="3"/>
      <protection/>
    </xf>
    <xf numFmtId="0" fontId="3" fillId="0" borderId="10" xfId="67" applyFont="1" applyFill="1" applyBorder="1" applyAlignment="1" applyProtection="1">
      <alignment horizontal="left" vertical="center" wrapText="1" indent="4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49" fontId="9" fillId="34" borderId="10" xfId="65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49" fontId="9" fillId="34" borderId="10" xfId="0" applyNumberFormat="1" applyFont="1" applyFill="1" applyBorder="1" applyAlignment="1">
      <alignment horizontal="center" vertical="center"/>
    </xf>
    <xf numFmtId="0" fontId="22" fillId="34" borderId="10" xfId="68" applyFont="1" applyFill="1" applyBorder="1" applyAlignment="1" applyProtection="1">
      <alignment horizontal="center" vertical="center" wrapText="1"/>
      <protection/>
    </xf>
    <xf numFmtId="0" fontId="22" fillId="34" borderId="10" xfId="68" applyFont="1" applyFill="1" applyBorder="1" applyAlignment="1" applyProtection="1">
      <alignment horizontal="left" vertical="center" wrapText="1" inden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 quotePrefix="1">
      <alignment horizontal="center" vertical="center" wrapText="1"/>
      <protection/>
    </xf>
    <xf numFmtId="0" fontId="22" fillId="34" borderId="10" xfId="68" applyFont="1" applyFill="1" applyBorder="1" applyAlignment="1" applyProtection="1" quotePrefix="1">
      <alignment horizontal="center" vertical="center" wrapText="1"/>
      <protection/>
    </xf>
    <xf numFmtId="0" fontId="22" fillId="34" borderId="10" xfId="68" applyFont="1" applyFill="1" applyBorder="1" applyAlignment="1" applyProtection="1" quotePrefix="1">
      <alignment horizontal="left" vertical="center" wrapText="1" indent="1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 quotePrefix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8" applyFont="1" applyFill="1" applyBorder="1" applyAlignment="1" applyProtection="1">
      <alignment horizontal="left" vertical="center" wrapText="1" indent="3"/>
      <protection/>
    </xf>
    <xf numFmtId="0" fontId="17" fillId="0" borderId="10" xfId="68" applyFont="1" applyFill="1" applyBorder="1" applyAlignment="1" applyProtection="1">
      <alignment horizontal="left" vertical="center" wrapText="1" indent="2"/>
      <protection/>
    </xf>
    <xf numFmtId="0" fontId="12" fillId="34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7" applyFont="1" applyFill="1" applyBorder="1" applyAlignment="1" applyProtection="1">
      <alignment horizontal="left" vertical="center" wrapText="1" indent="3"/>
      <protection/>
    </xf>
    <xf numFmtId="0" fontId="17" fillId="0" borderId="10" xfId="67" applyFont="1" applyFill="1" applyBorder="1" applyAlignment="1" applyProtection="1">
      <alignment horizontal="left" vertical="center" wrapText="1" indent="4"/>
      <protection/>
    </xf>
    <xf numFmtId="0" fontId="22" fillId="34" borderId="10" xfId="67" applyFont="1" applyFill="1" applyBorder="1" applyAlignment="1" applyProtection="1">
      <alignment horizontal="center" vertical="center" wrapText="1"/>
      <protection/>
    </xf>
    <xf numFmtId="0" fontId="22" fillId="34" borderId="10" xfId="67" applyFont="1" applyFill="1" applyBorder="1" applyAlignment="1" applyProtection="1">
      <alignment horizontal="left" vertical="center" wrapText="1" indent="1"/>
      <protection/>
    </xf>
    <xf numFmtId="0" fontId="22" fillId="34" borderId="11" xfId="67" applyFont="1" applyFill="1" applyBorder="1" applyAlignment="1" applyProtection="1">
      <alignment horizontal="left" vertical="center" wrapText="1" indent="1"/>
      <protection/>
    </xf>
    <xf numFmtId="0" fontId="22" fillId="34" borderId="11" xfId="68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Fill="1" applyAlignment="1">
      <alignment/>
    </xf>
    <xf numFmtId="0" fontId="15" fillId="0" borderId="0" xfId="0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0" fontId="23" fillId="0" borderId="10" xfId="68" applyFont="1" applyFill="1" applyBorder="1" applyAlignment="1" applyProtection="1">
      <alignment horizontal="left" vertical="center" wrapText="1" indent="2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3" fontId="13" fillId="34" borderId="10" xfId="0" applyNumberFormat="1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vertical="center"/>
      <protection locked="0"/>
    </xf>
    <xf numFmtId="0" fontId="7" fillId="0" borderId="10" xfId="68" applyFont="1" applyFill="1" applyBorder="1" applyAlignment="1" applyProtection="1">
      <alignment horizontal="left" vertical="center" wrapText="1" indent="3"/>
      <protection/>
    </xf>
    <xf numFmtId="0" fontId="4" fillId="35" borderId="10" xfId="68" applyFont="1" applyFill="1" applyBorder="1" applyAlignment="1" applyProtection="1">
      <alignment horizontal="center" vertical="center" wrapText="1"/>
      <protection/>
    </xf>
    <xf numFmtId="0" fontId="7" fillId="35" borderId="10" xfId="68" applyFont="1" applyFill="1" applyBorder="1" applyAlignment="1" applyProtection="1">
      <alignment horizontal="left" vertical="center" wrapText="1" indent="3"/>
      <protection/>
    </xf>
    <xf numFmtId="0" fontId="4" fillId="35" borderId="0" xfId="0" applyFont="1" applyFill="1" applyAlignment="1" applyProtection="1">
      <alignment vertical="center"/>
      <protection locked="0"/>
    </xf>
    <xf numFmtId="0" fontId="18" fillId="0" borderId="0" xfId="0" applyFont="1" applyFill="1" applyBorder="1" applyAlignment="1">
      <alignment/>
    </xf>
    <xf numFmtId="0" fontId="13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3" fontId="13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" fontId="13" fillId="36" borderId="10" xfId="0" applyNumberFormat="1" applyFont="1" applyFill="1" applyBorder="1" applyAlignment="1" applyProtection="1">
      <alignment horizontal="right" vertical="center"/>
      <protection/>
    </xf>
    <xf numFmtId="3" fontId="9" fillId="34" borderId="10" xfId="65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>
      <alignment horizontal="right" vertical="center"/>
    </xf>
    <xf numFmtId="3" fontId="11" fillId="35" borderId="10" xfId="0" applyNumberFormat="1" applyFont="1" applyFill="1" applyBorder="1" applyAlignment="1">
      <alignment horizontal="right" vertical="center"/>
    </xf>
    <xf numFmtId="3" fontId="13" fillId="36" borderId="10" xfId="0" applyNumberFormat="1" applyFont="1" applyFill="1" applyBorder="1" applyAlignment="1">
      <alignment horizontal="right" vertical="center"/>
    </xf>
    <xf numFmtId="3" fontId="16" fillId="34" borderId="10" xfId="0" applyNumberFormat="1" applyFont="1" applyFill="1" applyBorder="1" applyAlignment="1">
      <alignment horizontal="right" vertical="center"/>
    </xf>
    <xf numFmtId="168" fontId="71" fillId="33" borderId="0" xfId="70" applyNumberFormat="1" applyFont="1" applyFill="1" applyBorder="1" applyAlignment="1" applyProtection="1">
      <alignment vertical="center"/>
      <protection locked="0"/>
    </xf>
    <xf numFmtId="0" fontId="71" fillId="33" borderId="0" xfId="0" applyFont="1" applyFill="1" applyBorder="1" applyAlignment="1" applyProtection="1">
      <alignment vertical="center"/>
      <protection locked="0"/>
    </xf>
    <xf numFmtId="10" fontId="18" fillId="34" borderId="0" xfId="70" applyNumberFormat="1" applyFont="1" applyFill="1" applyAlignment="1">
      <alignment/>
    </xf>
    <xf numFmtId="169" fontId="18" fillId="34" borderId="0" xfId="70" applyNumberFormat="1" applyFont="1" applyFill="1" applyAlignment="1">
      <alignment/>
    </xf>
    <xf numFmtId="3" fontId="10" fillId="0" borderId="0" xfId="0" applyNumberFormat="1" applyFont="1" applyFill="1" applyAlignment="1">
      <alignment vertical="center"/>
    </xf>
    <xf numFmtId="3" fontId="4" fillId="34" borderId="0" xfId="0" applyNumberFormat="1" applyFont="1" applyFill="1" applyAlignment="1" applyProtection="1">
      <alignment vertical="center"/>
      <protection locked="0"/>
    </xf>
    <xf numFmtId="10" fontId="37" fillId="34" borderId="0" xfId="70" applyNumberFormat="1" applyFont="1" applyFill="1" applyAlignment="1" applyProtection="1">
      <alignment vertical="center"/>
      <protection locked="0"/>
    </xf>
    <xf numFmtId="10" fontId="36" fillId="34" borderId="0" xfId="70" applyNumberFormat="1" applyFont="1" applyFill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8" fillId="34" borderId="0" xfId="0" applyNumberFormat="1" applyFont="1" applyFill="1" applyAlignment="1">
      <alignment/>
    </xf>
    <xf numFmtId="170" fontId="18" fillId="34" borderId="0" xfId="7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0" fontId="2" fillId="0" borderId="0" xfId="70" applyNumberFormat="1" applyFont="1" applyFill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1" fillId="34" borderId="10" xfId="65" applyFont="1" applyFill="1" applyBorder="1" applyAlignment="1" applyProtection="1">
      <alignment horizontal="center" vertical="center" wrapText="1"/>
      <protection/>
    </xf>
    <xf numFmtId="3" fontId="36" fillId="34" borderId="12" xfId="66" applyNumberFormat="1" applyFont="1" applyFill="1" applyBorder="1" applyAlignment="1">
      <alignment horizontal="center" vertical="center" wrapText="1"/>
      <protection/>
    </xf>
    <xf numFmtId="3" fontId="36" fillId="34" borderId="13" xfId="66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 applyProtection="1">
      <alignment horizontal="center" vertical="top" wrapText="1"/>
      <protection locked="0"/>
    </xf>
    <xf numFmtId="3" fontId="36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65" applyFont="1" applyFill="1" applyBorder="1" applyAlignment="1" applyProtection="1">
      <alignment horizontal="center" vertical="center" wrapText="1"/>
      <protection locked="0"/>
    </xf>
    <xf numFmtId="0" fontId="11" fillId="34" borderId="10" xfId="65" applyFont="1" applyFill="1" applyBorder="1" applyAlignment="1" applyProtection="1">
      <alignment horizontal="center" vertical="center" wrapText="1"/>
      <protection locked="0"/>
    </xf>
  </cellXfs>
  <cellStyles count="66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_laroux" xfId="63"/>
    <cellStyle name="normální_laroux" xfId="64"/>
    <cellStyle name="Normalny_03PlFin_0403" xfId="65"/>
    <cellStyle name="Normalny_2007.06.18 -2v- Plan finansowy na lata 2004 - 2010" xfId="66"/>
    <cellStyle name="Normalny_WfMgkr1" xfId="67"/>
    <cellStyle name="Normalny_Wzór z 09.10.2001" xfId="68"/>
    <cellStyle name="Obliczenia" xfId="69"/>
    <cellStyle name="Percent" xfId="70"/>
    <cellStyle name="Styl 1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externalLink" Target="externalLinks/externalLink14.xml" /><Relationship Id="rId36" Type="http://schemas.openxmlformats.org/officeDocument/2006/relationships/externalLink" Target="externalLinks/externalLink15.xml" /><Relationship Id="rId37" Type="http://schemas.openxmlformats.org/officeDocument/2006/relationships/externalLink" Target="externalLinks/externalLink16.xml" /><Relationship Id="rId38" Type="http://schemas.openxmlformats.org/officeDocument/2006/relationships/externalLink" Target="externalLinks/externalLink17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17P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Z%20OW%20NFZ\Ma&#322;opolski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Z%20OW%20NFZ\Mazowiecki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Z%20OW%20NFZ\Podkarpacki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Z%20OW%20NFZ\Pomorski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Z%20OW%20NFZ\&#346;wi&#281;tokrzyski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Z%20OW%20NFZ\Warmi&#324;skoMazurski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Z%20OW%20NFZ\Wielkopolski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Z%20OW%20NFZ\Zachodniopomorsk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tarzyna.sadowska\Ustawienia%20lokalne\Temporary%20Internet%20Files\OLK78\Baza%20Danych%201999\Plany%20Finansowe\Ok\17P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01p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rcin\Baza\Prognozy\Progn%20przychod&#243;w%20i%20koszt&#243;w%202015-2017\Prognoza%20przychod&#243;w%202015-2017\Prognoza%20przychod&#243;w%202015-2017%20-%20&#322;&#261;cznie%20-%20autokorekta%2028-07-201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rcin\Baza\Prognozy\Progn%20przychod&#243;w%20i%20koszt&#243;w%202015-2017\Prognoza%20koszt&#243;w%202015-2017\Prognoza%20koszt&#243;w%202015-2017_%20autopoprawka%2013-06-201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Z%20OW%20NFZ\Dolno&#347;l&#261;ski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Z%20OW%20NFZ\KujawskoPomorski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Z%20OW%20NFZ\Lubelski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Z%20OW%20NFZ\Lubusk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lan 2015"/>
    </sheetNames>
    <sheetDataSet>
      <sheetData sheetId="0">
        <row r="8">
          <cell r="C8">
            <v>676864</v>
          </cell>
        </row>
        <row r="9">
          <cell r="C9">
            <v>461173</v>
          </cell>
        </row>
        <row r="10">
          <cell r="C10">
            <v>2439825</v>
          </cell>
        </row>
        <row r="11">
          <cell r="C11">
            <v>265401</v>
          </cell>
        </row>
        <row r="12">
          <cell r="C12">
            <v>239163</v>
          </cell>
        </row>
        <row r="13">
          <cell r="C13">
            <v>114295</v>
          </cell>
        </row>
        <row r="14">
          <cell r="C14">
            <v>60354</v>
          </cell>
        </row>
        <row r="15">
          <cell r="C15">
            <v>153103</v>
          </cell>
        </row>
        <row r="16">
          <cell r="C16">
            <v>199055</v>
          </cell>
        </row>
        <row r="17">
          <cell r="C17">
            <v>113452</v>
          </cell>
        </row>
        <row r="18">
          <cell r="C18">
            <v>35692</v>
          </cell>
        </row>
        <row r="19">
          <cell r="C19">
            <v>181874</v>
          </cell>
        </row>
        <row r="20">
          <cell r="C20">
            <v>50000</v>
          </cell>
        </row>
        <row r="21">
          <cell r="C21">
            <v>1701</v>
          </cell>
        </row>
        <row r="22">
          <cell r="C22">
            <v>12326</v>
          </cell>
        </row>
        <row r="23">
          <cell r="C23">
            <v>141698</v>
          </cell>
        </row>
        <row r="24">
          <cell r="C24">
            <v>74000</v>
          </cell>
        </row>
        <row r="25">
          <cell r="C25">
            <v>646312</v>
          </cell>
        </row>
        <row r="26">
          <cell r="C26">
            <v>642312</v>
          </cell>
        </row>
        <row r="27">
          <cell r="C27">
            <v>3000</v>
          </cell>
        </row>
        <row r="28">
          <cell r="C28">
            <v>1000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286204</v>
          </cell>
        </row>
        <row r="33">
          <cell r="C33">
            <v>5000</v>
          </cell>
        </row>
        <row r="34">
          <cell r="C34">
            <v>0</v>
          </cell>
        </row>
        <row r="35">
          <cell r="C35">
            <v>141204</v>
          </cell>
        </row>
        <row r="38">
          <cell r="C38">
            <v>1699</v>
          </cell>
        </row>
        <row r="39">
          <cell r="C39">
            <v>5578</v>
          </cell>
        </row>
        <row r="41">
          <cell r="C41">
            <v>24</v>
          </cell>
        </row>
        <row r="42">
          <cell r="C42">
            <v>24</v>
          </cell>
        </row>
        <row r="43">
          <cell r="C43">
            <v>52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150</v>
          </cell>
        </row>
        <row r="47">
          <cell r="C47">
            <v>55</v>
          </cell>
        </row>
        <row r="48">
          <cell r="C48">
            <v>22235</v>
          </cell>
        </row>
        <row r="49">
          <cell r="C49">
            <v>24</v>
          </cell>
        </row>
        <row r="51">
          <cell r="C51">
            <v>3822</v>
          </cell>
        </row>
        <row r="52">
          <cell r="C52">
            <v>545</v>
          </cell>
        </row>
        <row r="53">
          <cell r="C53">
            <v>0</v>
          </cell>
        </row>
        <row r="54">
          <cell r="C54">
            <v>567</v>
          </cell>
        </row>
        <row r="55">
          <cell r="C55">
            <v>0</v>
          </cell>
        </row>
        <row r="56">
          <cell r="C56">
            <v>5400</v>
          </cell>
        </row>
        <row r="57">
          <cell r="C57">
            <v>300</v>
          </cell>
        </row>
        <row r="59">
          <cell r="C59">
            <v>0</v>
          </cell>
        </row>
        <row r="60">
          <cell r="C60">
            <v>16095</v>
          </cell>
        </row>
        <row r="61">
          <cell r="C61">
            <v>0</v>
          </cell>
        </row>
        <row r="62">
          <cell r="C62">
            <v>2665</v>
          </cell>
        </row>
        <row r="63">
          <cell r="C63">
            <v>300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lan 2015"/>
    </sheetNames>
    <sheetDataSet>
      <sheetData sheetId="0">
        <row r="8">
          <cell r="C8">
            <v>1094000</v>
          </cell>
        </row>
        <row r="9">
          <cell r="C9">
            <v>767872</v>
          </cell>
        </row>
        <row r="10">
          <cell r="C10">
            <v>4352297</v>
          </cell>
        </row>
        <row r="11">
          <cell r="C11">
            <v>404058</v>
          </cell>
        </row>
        <row r="12">
          <cell r="C12">
            <v>366661</v>
          </cell>
        </row>
        <row r="13">
          <cell r="C13">
            <v>222958</v>
          </cell>
        </row>
        <row r="14">
          <cell r="C14">
            <v>82004</v>
          </cell>
        </row>
        <row r="15">
          <cell r="C15">
            <v>332070</v>
          </cell>
        </row>
        <row r="16">
          <cell r="C16">
            <v>383149</v>
          </cell>
        </row>
        <row r="17">
          <cell r="C17">
            <v>141048</v>
          </cell>
        </row>
        <row r="18">
          <cell r="C18">
            <v>38671</v>
          </cell>
        </row>
        <row r="19">
          <cell r="C19">
            <v>188224</v>
          </cell>
        </row>
        <row r="20">
          <cell r="C20">
            <v>102890</v>
          </cell>
        </row>
        <row r="21">
          <cell r="C21">
            <v>7783</v>
          </cell>
        </row>
        <row r="22">
          <cell r="C22">
            <v>21105</v>
          </cell>
        </row>
        <row r="23">
          <cell r="C23">
            <v>242389</v>
          </cell>
        </row>
        <row r="24">
          <cell r="C24">
            <v>120000</v>
          </cell>
        </row>
        <row r="25">
          <cell r="C25">
            <v>1072202</v>
          </cell>
        </row>
        <row r="26">
          <cell r="C26">
            <v>1064117</v>
          </cell>
        </row>
        <row r="27">
          <cell r="C27">
            <v>6085</v>
          </cell>
        </row>
        <row r="28">
          <cell r="C28">
            <v>2000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306557</v>
          </cell>
        </row>
        <row r="33">
          <cell r="C33">
            <v>5092</v>
          </cell>
        </row>
        <row r="34">
          <cell r="C34">
            <v>0</v>
          </cell>
        </row>
        <row r="35">
          <cell r="C35">
            <v>228771</v>
          </cell>
        </row>
        <row r="38">
          <cell r="C38">
            <v>2932</v>
          </cell>
        </row>
        <row r="39">
          <cell r="C39">
            <v>12147</v>
          </cell>
        </row>
        <row r="41">
          <cell r="C41">
            <v>29</v>
          </cell>
        </row>
        <row r="42">
          <cell r="C42">
            <v>29</v>
          </cell>
        </row>
        <row r="43">
          <cell r="C43">
            <v>42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382</v>
          </cell>
        </row>
        <row r="47">
          <cell r="C47">
            <v>29</v>
          </cell>
        </row>
        <row r="48">
          <cell r="C48">
            <v>41259</v>
          </cell>
        </row>
        <row r="49">
          <cell r="C49">
            <v>71</v>
          </cell>
        </row>
        <row r="51">
          <cell r="C51">
            <v>7092</v>
          </cell>
        </row>
        <row r="52">
          <cell r="C52">
            <v>1011</v>
          </cell>
        </row>
        <row r="53">
          <cell r="C53">
            <v>0</v>
          </cell>
        </row>
        <row r="54">
          <cell r="C54">
            <v>1018</v>
          </cell>
        </row>
        <row r="55">
          <cell r="C55">
            <v>0</v>
          </cell>
        </row>
        <row r="56">
          <cell r="C56">
            <v>2241</v>
          </cell>
        </row>
        <row r="57">
          <cell r="C57">
            <v>1185</v>
          </cell>
        </row>
        <row r="59">
          <cell r="C59">
            <v>0</v>
          </cell>
        </row>
        <row r="60">
          <cell r="C60">
            <v>23211</v>
          </cell>
        </row>
        <row r="61">
          <cell r="C61">
            <v>0</v>
          </cell>
        </row>
        <row r="62">
          <cell r="C62">
            <v>11300</v>
          </cell>
        </row>
        <row r="63">
          <cell r="C63">
            <v>12260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lan 2015"/>
    </sheetNames>
    <sheetDataSet>
      <sheetData sheetId="0">
        <row r="8">
          <cell r="C8">
            <v>421273</v>
          </cell>
        </row>
        <row r="9">
          <cell r="C9">
            <v>269585</v>
          </cell>
        </row>
        <row r="10">
          <cell r="C10">
            <v>1414731</v>
          </cell>
        </row>
        <row r="11">
          <cell r="C11">
            <v>136347</v>
          </cell>
        </row>
        <row r="12">
          <cell r="C12">
            <v>121576</v>
          </cell>
        </row>
        <row r="13">
          <cell r="C13">
            <v>58379</v>
          </cell>
        </row>
        <row r="14">
          <cell r="C14">
            <v>25535</v>
          </cell>
        </row>
        <row r="15">
          <cell r="C15">
            <v>100095</v>
          </cell>
        </row>
        <row r="16">
          <cell r="C16">
            <v>137661</v>
          </cell>
        </row>
        <row r="17">
          <cell r="C17">
            <v>86298</v>
          </cell>
        </row>
        <row r="18">
          <cell r="C18">
            <v>22000</v>
          </cell>
        </row>
        <row r="19">
          <cell r="C19">
            <v>104593</v>
          </cell>
        </row>
        <row r="20">
          <cell r="C20">
            <v>31955</v>
          </cell>
        </row>
        <row r="21">
          <cell r="C21">
            <v>3166</v>
          </cell>
        </row>
        <row r="22">
          <cell r="C22">
            <v>7258</v>
          </cell>
        </row>
        <row r="23">
          <cell r="C23">
            <v>80509</v>
          </cell>
        </row>
        <row r="24">
          <cell r="C24">
            <v>41000</v>
          </cell>
        </row>
        <row r="25">
          <cell r="C25">
            <v>360000</v>
          </cell>
        </row>
        <row r="26">
          <cell r="C26">
            <v>347000</v>
          </cell>
        </row>
        <row r="27">
          <cell r="C27">
            <v>11000</v>
          </cell>
        </row>
        <row r="28">
          <cell r="C28">
            <v>2000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266831</v>
          </cell>
        </row>
        <row r="33">
          <cell r="C33">
            <v>56734</v>
          </cell>
        </row>
        <row r="34">
          <cell r="C34">
            <v>0</v>
          </cell>
        </row>
        <row r="35">
          <cell r="C35">
            <v>106590</v>
          </cell>
        </row>
        <row r="38">
          <cell r="C38">
            <v>1311</v>
          </cell>
        </row>
        <row r="39">
          <cell r="C39">
            <v>3694</v>
          </cell>
        </row>
        <row r="41">
          <cell r="C41">
            <v>27</v>
          </cell>
        </row>
        <row r="42">
          <cell r="C42">
            <v>27</v>
          </cell>
        </row>
        <row r="43">
          <cell r="C43">
            <v>13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64</v>
          </cell>
        </row>
        <row r="47">
          <cell r="C47">
            <v>35</v>
          </cell>
        </row>
        <row r="48">
          <cell r="C48">
            <v>13471</v>
          </cell>
        </row>
        <row r="49">
          <cell r="C49">
            <v>10</v>
          </cell>
        </row>
        <row r="51">
          <cell r="C51">
            <v>2316</v>
          </cell>
        </row>
        <row r="52">
          <cell r="C52">
            <v>330</v>
          </cell>
        </row>
        <row r="53">
          <cell r="C53">
            <v>0</v>
          </cell>
        </row>
        <row r="54">
          <cell r="C54">
            <v>344</v>
          </cell>
        </row>
        <row r="55">
          <cell r="C55">
            <v>0</v>
          </cell>
        </row>
        <row r="56">
          <cell r="C56">
            <v>3900</v>
          </cell>
        </row>
        <row r="57">
          <cell r="C57">
            <v>260</v>
          </cell>
        </row>
        <row r="59">
          <cell r="C59">
            <v>0</v>
          </cell>
        </row>
        <row r="60">
          <cell r="C60">
            <v>9996</v>
          </cell>
        </row>
        <row r="61">
          <cell r="C61">
            <v>0</v>
          </cell>
        </row>
        <row r="62">
          <cell r="C62">
            <v>520</v>
          </cell>
        </row>
        <row r="63">
          <cell r="C63">
            <v>3500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lan 2015"/>
    </sheetNames>
    <sheetDataSet>
      <sheetData sheetId="0">
        <row r="8">
          <cell r="C8">
            <v>449000</v>
          </cell>
        </row>
        <row r="9">
          <cell r="C9">
            <v>320200</v>
          </cell>
        </row>
        <row r="10">
          <cell r="C10">
            <v>1571183</v>
          </cell>
        </row>
        <row r="11">
          <cell r="C11">
            <v>123668</v>
          </cell>
        </row>
        <row r="12">
          <cell r="C12">
            <v>114880</v>
          </cell>
        </row>
        <row r="13">
          <cell r="C13">
            <v>67427</v>
          </cell>
        </row>
        <row r="14">
          <cell r="C14">
            <v>30215</v>
          </cell>
        </row>
        <row r="15">
          <cell r="C15">
            <v>132900</v>
          </cell>
        </row>
        <row r="16">
          <cell r="C16">
            <v>104632</v>
          </cell>
        </row>
        <row r="17">
          <cell r="C17">
            <v>42100</v>
          </cell>
        </row>
        <row r="18">
          <cell r="C18">
            <v>21200</v>
          </cell>
        </row>
        <row r="19">
          <cell r="C19">
            <v>101200</v>
          </cell>
        </row>
        <row r="20">
          <cell r="C20">
            <v>26000</v>
          </cell>
        </row>
        <row r="21">
          <cell r="C21">
            <v>1460</v>
          </cell>
        </row>
        <row r="22">
          <cell r="C22">
            <v>10433</v>
          </cell>
        </row>
        <row r="23">
          <cell r="C23">
            <v>99455</v>
          </cell>
        </row>
        <row r="24">
          <cell r="C24">
            <v>50000</v>
          </cell>
        </row>
        <row r="25">
          <cell r="C25">
            <v>505000</v>
          </cell>
        </row>
        <row r="26">
          <cell r="C26">
            <v>504300</v>
          </cell>
        </row>
        <row r="27">
          <cell r="C27">
            <v>500</v>
          </cell>
        </row>
        <row r="28">
          <cell r="C28">
            <v>200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229822</v>
          </cell>
        </row>
        <row r="33">
          <cell r="C33">
            <v>3000</v>
          </cell>
        </row>
        <row r="34">
          <cell r="C34">
            <v>0</v>
          </cell>
        </row>
        <row r="35">
          <cell r="C35">
            <v>104110</v>
          </cell>
        </row>
        <row r="38">
          <cell r="C38">
            <v>1796</v>
          </cell>
        </row>
        <row r="39">
          <cell r="C39">
            <v>3440</v>
          </cell>
        </row>
        <row r="41">
          <cell r="C41">
            <v>50</v>
          </cell>
        </row>
        <row r="42">
          <cell r="C42">
            <v>50</v>
          </cell>
        </row>
        <row r="43">
          <cell r="C43">
            <v>0</v>
          </cell>
        </row>
        <row r="44">
          <cell r="C44">
            <v>6</v>
          </cell>
        </row>
        <row r="45">
          <cell r="C45">
            <v>0</v>
          </cell>
        </row>
        <row r="46">
          <cell r="C46">
            <v>226</v>
          </cell>
        </row>
        <row r="47">
          <cell r="C47">
            <v>20</v>
          </cell>
        </row>
        <row r="48">
          <cell r="C48">
            <v>18522</v>
          </cell>
        </row>
        <row r="49">
          <cell r="C49">
            <v>100</v>
          </cell>
        </row>
        <row r="51">
          <cell r="C51">
            <v>3184</v>
          </cell>
        </row>
        <row r="52">
          <cell r="C52">
            <v>454</v>
          </cell>
        </row>
        <row r="53">
          <cell r="C53">
            <v>0</v>
          </cell>
        </row>
        <row r="54">
          <cell r="C54">
            <v>475</v>
          </cell>
        </row>
        <row r="55">
          <cell r="C55">
            <v>0</v>
          </cell>
        </row>
        <row r="56">
          <cell r="C56">
            <v>4240</v>
          </cell>
        </row>
        <row r="57">
          <cell r="C57">
            <v>252</v>
          </cell>
        </row>
        <row r="59">
          <cell r="C59">
            <v>33</v>
          </cell>
        </row>
        <row r="60">
          <cell r="C60">
            <v>8451</v>
          </cell>
        </row>
        <row r="61">
          <cell r="C61">
            <v>0</v>
          </cell>
        </row>
        <row r="62">
          <cell r="C62">
            <v>2000</v>
          </cell>
        </row>
        <row r="63">
          <cell r="C63">
            <v>5562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lan 2015"/>
    </sheetNames>
    <sheetDataSet>
      <sheetData sheetId="0">
        <row r="8">
          <cell r="C8">
            <v>257470</v>
          </cell>
        </row>
        <row r="9">
          <cell r="C9">
            <v>153840</v>
          </cell>
        </row>
        <row r="10">
          <cell r="C10">
            <v>880700</v>
          </cell>
        </row>
        <row r="11">
          <cell r="C11">
            <v>78410</v>
          </cell>
        </row>
        <row r="12">
          <cell r="C12">
            <v>68730</v>
          </cell>
        </row>
        <row r="13">
          <cell r="C13">
            <v>43830</v>
          </cell>
        </row>
        <row r="14">
          <cell r="C14">
            <v>17900</v>
          </cell>
        </row>
        <row r="15">
          <cell r="C15">
            <v>60310</v>
          </cell>
        </row>
        <row r="16">
          <cell r="C16">
            <v>69170</v>
          </cell>
        </row>
        <row r="17">
          <cell r="C17">
            <v>40730</v>
          </cell>
        </row>
        <row r="18">
          <cell r="C18">
            <v>18080</v>
          </cell>
        </row>
        <row r="19">
          <cell r="C19">
            <v>61210</v>
          </cell>
        </row>
        <row r="20">
          <cell r="C20">
            <v>25000</v>
          </cell>
        </row>
        <row r="21">
          <cell r="C21">
            <v>1500</v>
          </cell>
        </row>
        <row r="22">
          <cell r="C22">
            <v>5550</v>
          </cell>
        </row>
        <row r="23">
          <cell r="C23">
            <v>45710</v>
          </cell>
        </row>
        <row r="24">
          <cell r="C24">
            <v>30040</v>
          </cell>
        </row>
        <row r="25">
          <cell r="C25">
            <v>259996</v>
          </cell>
        </row>
        <row r="26">
          <cell r="C26">
            <v>259606</v>
          </cell>
        </row>
        <row r="27">
          <cell r="C27">
            <v>190</v>
          </cell>
        </row>
        <row r="28">
          <cell r="C28">
            <v>200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216963</v>
          </cell>
        </row>
        <row r="33">
          <cell r="C33">
            <v>57912</v>
          </cell>
        </row>
        <row r="34">
          <cell r="C34">
            <v>0</v>
          </cell>
        </row>
        <row r="35">
          <cell r="C35">
            <v>56428</v>
          </cell>
        </row>
        <row r="38">
          <cell r="C38">
            <v>946</v>
          </cell>
        </row>
        <row r="39">
          <cell r="C39">
            <v>2085</v>
          </cell>
        </row>
        <row r="41">
          <cell r="C41">
            <v>7</v>
          </cell>
        </row>
        <row r="42">
          <cell r="C42">
            <v>7</v>
          </cell>
        </row>
        <row r="43">
          <cell r="C43">
            <v>17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36</v>
          </cell>
        </row>
        <row r="47">
          <cell r="C47">
            <v>0</v>
          </cell>
        </row>
        <row r="48">
          <cell r="C48">
            <v>10453</v>
          </cell>
        </row>
        <row r="49">
          <cell r="C49">
            <v>35</v>
          </cell>
        </row>
        <row r="51">
          <cell r="C51">
            <v>1797</v>
          </cell>
        </row>
        <row r="52">
          <cell r="C52">
            <v>256</v>
          </cell>
        </row>
        <row r="53">
          <cell r="C53">
            <v>0</v>
          </cell>
        </row>
        <row r="54">
          <cell r="C54">
            <v>268</v>
          </cell>
        </row>
        <row r="55">
          <cell r="C55">
            <v>0</v>
          </cell>
        </row>
        <row r="56">
          <cell r="C56">
            <v>1234</v>
          </cell>
        </row>
        <row r="57">
          <cell r="C57">
            <v>176</v>
          </cell>
        </row>
        <row r="59">
          <cell r="C59">
            <v>0</v>
          </cell>
        </row>
        <row r="60">
          <cell r="C60">
            <v>13000</v>
          </cell>
        </row>
        <row r="61">
          <cell r="C61">
            <v>0</v>
          </cell>
        </row>
        <row r="62">
          <cell r="C62">
            <v>1300</v>
          </cell>
        </row>
        <row r="63">
          <cell r="C63">
            <v>3885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lan 2015"/>
    </sheetNames>
    <sheetDataSet>
      <sheetData sheetId="0">
        <row r="8">
          <cell r="C8">
            <v>284220</v>
          </cell>
        </row>
        <row r="9">
          <cell r="C9">
            <v>185382</v>
          </cell>
        </row>
        <row r="10">
          <cell r="C10">
            <v>917517</v>
          </cell>
        </row>
        <row r="11">
          <cell r="C11">
            <v>72785</v>
          </cell>
        </row>
        <row r="12">
          <cell r="C12">
            <v>67866</v>
          </cell>
        </row>
        <row r="13">
          <cell r="C13">
            <v>36459</v>
          </cell>
        </row>
        <row r="14">
          <cell r="C14">
            <v>18213</v>
          </cell>
        </row>
        <row r="15">
          <cell r="C15">
            <v>72114</v>
          </cell>
        </row>
        <row r="16">
          <cell r="C16">
            <v>66872</v>
          </cell>
        </row>
        <row r="17">
          <cell r="C17">
            <v>33220</v>
          </cell>
        </row>
        <row r="18">
          <cell r="C18">
            <v>14533</v>
          </cell>
        </row>
        <row r="19">
          <cell r="C19">
            <v>81165</v>
          </cell>
        </row>
        <row r="20">
          <cell r="C20">
            <v>19876</v>
          </cell>
        </row>
        <row r="21">
          <cell r="C21">
            <v>2900</v>
          </cell>
        </row>
        <row r="22">
          <cell r="C22">
            <v>6243</v>
          </cell>
        </row>
        <row r="23">
          <cell r="C23">
            <v>56326</v>
          </cell>
        </row>
        <row r="24">
          <cell r="C24">
            <v>25200</v>
          </cell>
        </row>
        <row r="25">
          <cell r="C25">
            <v>262013</v>
          </cell>
        </row>
        <row r="26">
          <cell r="C26">
            <v>261343</v>
          </cell>
        </row>
        <row r="27">
          <cell r="C27">
            <v>520</v>
          </cell>
        </row>
        <row r="28">
          <cell r="C28">
            <v>150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247089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91814</v>
          </cell>
        </row>
        <row r="38">
          <cell r="C38">
            <v>888</v>
          </cell>
        </row>
        <row r="39">
          <cell r="C39">
            <v>2035</v>
          </cell>
        </row>
        <row r="41">
          <cell r="C41">
            <v>37</v>
          </cell>
        </row>
        <row r="42">
          <cell r="C42">
            <v>34</v>
          </cell>
        </row>
        <row r="43">
          <cell r="C43">
            <v>2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74</v>
          </cell>
        </row>
        <row r="47">
          <cell r="C47">
            <v>3</v>
          </cell>
        </row>
        <row r="48">
          <cell r="C48">
            <v>10966</v>
          </cell>
        </row>
        <row r="49">
          <cell r="C49">
            <v>30</v>
          </cell>
        </row>
        <row r="51">
          <cell r="C51">
            <v>1885</v>
          </cell>
        </row>
        <row r="52">
          <cell r="C52">
            <v>269</v>
          </cell>
        </row>
        <row r="53">
          <cell r="C53">
            <v>0</v>
          </cell>
        </row>
        <row r="54">
          <cell r="C54">
            <v>272</v>
          </cell>
        </row>
        <row r="55">
          <cell r="C55">
            <v>0</v>
          </cell>
        </row>
        <row r="56">
          <cell r="C56">
            <v>2018</v>
          </cell>
        </row>
        <row r="57">
          <cell r="C57">
            <v>160</v>
          </cell>
        </row>
        <row r="59">
          <cell r="C59">
            <v>4</v>
          </cell>
        </row>
        <row r="60">
          <cell r="C60">
            <v>8800</v>
          </cell>
        </row>
        <row r="61">
          <cell r="C61">
            <v>0</v>
          </cell>
        </row>
        <row r="62">
          <cell r="C62">
            <v>737</v>
          </cell>
        </row>
        <row r="63">
          <cell r="C63">
            <v>45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lan 2015"/>
    </sheetNames>
    <sheetDataSet>
      <sheetData sheetId="0">
        <row r="8">
          <cell r="C8">
            <v>720000</v>
          </cell>
        </row>
        <row r="9">
          <cell r="C9">
            <v>481069</v>
          </cell>
        </row>
        <row r="10">
          <cell r="C10">
            <v>2580835</v>
          </cell>
        </row>
        <row r="11">
          <cell r="C11">
            <v>202293</v>
          </cell>
        </row>
        <row r="12">
          <cell r="C12">
            <v>186181</v>
          </cell>
        </row>
        <row r="13">
          <cell r="C13">
            <v>106606</v>
          </cell>
        </row>
        <row r="14">
          <cell r="C14">
            <v>45224</v>
          </cell>
        </row>
        <row r="15">
          <cell r="C15">
            <v>179788</v>
          </cell>
        </row>
        <row r="16">
          <cell r="C16">
            <v>154853</v>
          </cell>
        </row>
        <row r="17">
          <cell r="C17">
            <v>59453</v>
          </cell>
        </row>
        <row r="18">
          <cell r="C18">
            <v>41601</v>
          </cell>
        </row>
        <row r="19">
          <cell r="C19">
            <v>144403</v>
          </cell>
        </row>
        <row r="20">
          <cell r="C20">
            <v>60000</v>
          </cell>
        </row>
        <row r="21">
          <cell r="C21">
            <v>3400</v>
          </cell>
        </row>
        <row r="22">
          <cell r="C22">
            <v>16028</v>
          </cell>
        </row>
        <row r="23">
          <cell r="C23">
            <v>158050</v>
          </cell>
        </row>
        <row r="24">
          <cell r="C24">
            <v>81200</v>
          </cell>
        </row>
        <row r="25">
          <cell r="C25">
            <v>696100</v>
          </cell>
        </row>
        <row r="26">
          <cell r="C26">
            <v>694100</v>
          </cell>
        </row>
        <row r="27">
          <cell r="C27">
            <v>1500</v>
          </cell>
        </row>
        <row r="28">
          <cell r="C28">
            <v>500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300080</v>
          </cell>
        </row>
        <row r="33">
          <cell r="C33">
            <v>75000</v>
          </cell>
        </row>
        <row r="34">
          <cell r="C34">
            <v>0</v>
          </cell>
        </row>
        <row r="35">
          <cell r="C35">
            <v>145896</v>
          </cell>
        </row>
        <row r="38">
          <cell r="C38">
            <v>2520</v>
          </cell>
        </row>
        <row r="39">
          <cell r="C39">
            <v>8680</v>
          </cell>
        </row>
        <row r="41">
          <cell r="C41">
            <v>50</v>
          </cell>
        </row>
        <row r="42">
          <cell r="C42">
            <v>50</v>
          </cell>
        </row>
        <row r="43">
          <cell r="C43">
            <v>233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249</v>
          </cell>
        </row>
        <row r="47">
          <cell r="C47">
            <v>6</v>
          </cell>
        </row>
        <row r="48">
          <cell r="C48">
            <v>22871</v>
          </cell>
        </row>
        <row r="49">
          <cell r="C49">
            <v>123</v>
          </cell>
        </row>
        <row r="51">
          <cell r="C51">
            <v>3932</v>
          </cell>
        </row>
        <row r="52">
          <cell r="C52">
            <v>560</v>
          </cell>
        </row>
        <row r="53">
          <cell r="C53">
            <v>0</v>
          </cell>
        </row>
        <row r="54">
          <cell r="C54">
            <v>572</v>
          </cell>
        </row>
        <row r="55">
          <cell r="C55">
            <v>0</v>
          </cell>
        </row>
        <row r="56">
          <cell r="C56">
            <v>2275</v>
          </cell>
        </row>
        <row r="57">
          <cell r="C57">
            <v>502</v>
          </cell>
        </row>
        <row r="59">
          <cell r="C59">
            <v>100</v>
          </cell>
        </row>
        <row r="60">
          <cell r="C60">
            <v>20000</v>
          </cell>
        </row>
        <row r="61">
          <cell r="C61">
            <v>0</v>
          </cell>
        </row>
        <row r="62">
          <cell r="C62">
            <v>500</v>
          </cell>
        </row>
        <row r="63">
          <cell r="C63">
            <v>3200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lan 2015"/>
    </sheetNames>
    <sheetDataSet>
      <sheetData sheetId="0">
        <row r="8">
          <cell r="C8">
            <v>341385</v>
          </cell>
        </row>
        <row r="9">
          <cell r="C9">
            <v>227780</v>
          </cell>
        </row>
        <row r="10">
          <cell r="C10">
            <v>1272344</v>
          </cell>
        </row>
        <row r="11">
          <cell r="C11">
            <v>112954</v>
          </cell>
        </row>
        <row r="12">
          <cell r="C12">
            <v>104606</v>
          </cell>
        </row>
        <row r="13">
          <cell r="C13">
            <v>48006</v>
          </cell>
        </row>
        <row r="14">
          <cell r="C14">
            <v>20187</v>
          </cell>
        </row>
        <row r="15">
          <cell r="C15">
            <v>75689</v>
          </cell>
        </row>
        <row r="16">
          <cell r="C16">
            <v>67363</v>
          </cell>
        </row>
        <row r="17">
          <cell r="C17">
            <v>36931</v>
          </cell>
        </row>
        <row r="18">
          <cell r="C18">
            <v>8795</v>
          </cell>
        </row>
        <row r="19">
          <cell r="C19">
            <v>87124</v>
          </cell>
        </row>
        <row r="20">
          <cell r="C20">
            <v>22100</v>
          </cell>
        </row>
        <row r="21">
          <cell r="C21">
            <v>2400</v>
          </cell>
        </row>
        <row r="22">
          <cell r="C22">
            <v>9316</v>
          </cell>
        </row>
        <row r="23">
          <cell r="C23">
            <v>68977</v>
          </cell>
        </row>
        <row r="24">
          <cell r="C24">
            <v>35373</v>
          </cell>
        </row>
        <row r="25">
          <cell r="C25">
            <v>349081</v>
          </cell>
        </row>
        <row r="26">
          <cell r="C26">
            <v>348221</v>
          </cell>
        </row>
        <row r="27">
          <cell r="C27">
            <v>476</v>
          </cell>
        </row>
        <row r="28">
          <cell r="C28">
            <v>384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187767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99952</v>
          </cell>
        </row>
        <row r="38">
          <cell r="C38">
            <v>1008</v>
          </cell>
        </row>
        <row r="39">
          <cell r="C39">
            <v>2544</v>
          </cell>
        </row>
        <row r="41">
          <cell r="C41">
            <v>29</v>
          </cell>
        </row>
        <row r="42">
          <cell r="C42">
            <v>29</v>
          </cell>
        </row>
        <row r="43">
          <cell r="C43">
            <v>6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193</v>
          </cell>
        </row>
        <row r="47">
          <cell r="C47">
            <v>24</v>
          </cell>
        </row>
        <row r="48">
          <cell r="C48">
            <v>12867</v>
          </cell>
        </row>
        <row r="49">
          <cell r="C49">
            <v>50</v>
          </cell>
        </row>
        <row r="51">
          <cell r="C51">
            <v>2212</v>
          </cell>
        </row>
        <row r="52">
          <cell r="C52">
            <v>315</v>
          </cell>
        </row>
        <row r="53">
          <cell r="C53">
            <v>0</v>
          </cell>
        </row>
        <row r="54">
          <cell r="C54">
            <v>330</v>
          </cell>
        </row>
        <row r="55">
          <cell r="C55">
            <v>0</v>
          </cell>
        </row>
        <row r="56">
          <cell r="C56">
            <v>1365</v>
          </cell>
        </row>
        <row r="57">
          <cell r="C57">
            <v>219</v>
          </cell>
        </row>
        <row r="59">
          <cell r="C59">
            <v>0</v>
          </cell>
        </row>
        <row r="60">
          <cell r="C60">
            <v>688</v>
          </cell>
        </row>
        <row r="61">
          <cell r="C61">
            <v>0</v>
          </cell>
        </row>
        <row r="62">
          <cell r="C62">
            <v>976</v>
          </cell>
        </row>
        <row r="63">
          <cell r="C63">
            <v>183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P-PK 2014-2017"/>
    </sheetNames>
    <sheetDataSet>
      <sheetData sheetId="0">
        <row r="8">
          <cell r="E8">
            <v>63563365</v>
          </cell>
        </row>
        <row r="9">
          <cell r="E9">
            <v>3288464</v>
          </cell>
        </row>
        <row r="11">
          <cell r="E11">
            <v>576229</v>
          </cell>
        </row>
        <row r="12">
          <cell r="E12">
            <v>0</v>
          </cell>
        </row>
        <row r="14">
          <cell r="E14">
            <v>100000</v>
          </cell>
        </row>
        <row r="15">
          <cell r="E15">
            <v>0</v>
          </cell>
        </row>
        <row r="20">
          <cell r="E20">
            <v>143270</v>
          </cell>
        </row>
        <row r="21">
          <cell r="E21">
            <v>0</v>
          </cell>
        </row>
        <row r="22">
          <cell r="E22">
            <v>151485</v>
          </cell>
        </row>
        <row r="23">
          <cell r="E23">
            <v>1842064</v>
          </cell>
        </row>
        <row r="78">
          <cell r="E78">
            <v>202432</v>
          </cell>
        </row>
        <row r="85">
          <cell r="E85">
            <v>61161</v>
          </cell>
        </row>
        <row r="86">
          <cell r="E8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</sheetNames>
    <sheetDataSet>
      <sheetData sheetId="1"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550290</v>
          </cell>
        </row>
        <row r="30">
          <cell r="C30">
            <v>394878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8">
          <cell r="C38">
            <v>5152</v>
          </cell>
        </row>
        <row r="39">
          <cell r="C39">
            <v>107864</v>
          </cell>
        </row>
        <row r="41">
          <cell r="C41">
            <v>105</v>
          </cell>
        </row>
        <row r="42">
          <cell r="C42">
            <v>105</v>
          </cell>
        </row>
        <row r="43">
          <cell r="C43">
            <v>94</v>
          </cell>
        </row>
        <row r="44">
          <cell r="C44">
            <v>17</v>
          </cell>
        </row>
        <row r="45">
          <cell r="C45">
            <v>0</v>
          </cell>
        </row>
        <row r="46">
          <cell r="C46">
            <v>324</v>
          </cell>
        </row>
        <row r="47">
          <cell r="C47">
            <v>115</v>
          </cell>
        </row>
        <row r="48">
          <cell r="C48">
            <v>32829</v>
          </cell>
        </row>
        <row r="49">
          <cell r="C49">
            <v>256</v>
          </cell>
        </row>
        <row r="51">
          <cell r="C51">
            <v>5644</v>
          </cell>
        </row>
        <row r="52">
          <cell r="C52">
            <v>805</v>
          </cell>
        </row>
        <row r="53">
          <cell r="C53">
            <v>0</v>
          </cell>
        </row>
        <row r="54">
          <cell r="C54">
            <v>1771</v>
          </cell>
        </row>
        <row r="55">
          <cell r="C55">
            <v>50</v>
          </cell>
        </row>
        <row r="56">
          <cell r="C56">
            <v>67415</v>
          </cell>
        </row>
        <row r="57">
          <cell r="C57">
            <v>2101</v>
          </cell>
        </row>
        <row r="59">
          <cell r="C59">
            <v>500</v>
          </cell>
        </row>
        <row r="60">
          <cell r="C60">
            <v>876</v>
          </cell>
        </row>
        <row r="62">
          <cell r="C62">
            <v>317</v>
          </cell>
        </row>
        <row r="63">
          <cell r="C63">
            <v>30182</v>
          </cell>
        </row>
      </sheetData>
      <sheetData sheetId="7">
        <row r="8">
          <cell r="C8">
            <v>522799</v>
          </cell>
        </row>
        <row r="11">
          <cell r="C11">
            <v>178989</v>
          </cell>
        </row>
        <row r="12">
          <cell r="C12">
            <v>162905</v>
          </cell>
        </row>
        <row r="13">
          <cell r="C13">
            <v>77105</v>
          </cell>
        </row>
        <row r="14">
          <cell r="C14">
            <v>29565</v>
          </cell>
        </row>
        <row r="15">
          <cell r="C15">
            <v>131925</v>
          </cell>
        </row>
        <row r="16">
          <cell r="C16">
            <v>112212</v>
          </cell>
        </row>
        <row r="18">
          <cell r="C18">
            <v>21066</v>
          </cell>
        </row>
        <row r="20">
          <cell r="C20">
            <v>42000</v>
          </cell>
        </row>
        <row r="21">
          <cell r="C21">
            <v>2350</v>
          </cell>
        </row>
        <row r="23">
          <cell r="C23">
            <v>104260</v>
          </cell>
        </row>
        <row r="25">
          <cell r="C25">
            <v>580125</v>
          </cell>
        </row>
        <row r="26">
          <cell r="C26">
            <v>578733</v>
          </cell>
        </row>
        <row r="27">
          <cell r="C27">
            <v>1134</v>
          </cell>
        </row>
        <row r="28">
          <cell r="C28">
            <v>258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310033</v>
          </cell>
        </row>
        <row r="33">
          <cell r="C33">
            <v>51770</v>
          </cell>
        </row>
        <row r="34">
          <cell r="C34">
            <v>0</v>
          </cell>
        </row>
        <row r="35">
          <cell r="C35">
            <v>121112</v>
          </cell>
        </row>
        <row r="38">
          <cell r="C38">
            <v>1196</v>
          </cell>
        </row>
        <row r="39">
          <cell r="C39">
            <v>5332</v>
          </cell>
        </row>
        <row r="41">
          <cell r="C41">
            <v>14</v>
          </cell>
        </row>
        <row r="42">
          <cell r="C42">
            <v>14</v>
          </cell>
        </row>
        <row r="43">
          <cell r="C43">
            <v>18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273</v>
          </cell>
        </row>
        <row r="47">
          <cell r="C47">
            <v>4</v>
          </cell>
        </row>
        <row r="48">
          <cell r="C48">
            <v>17477</v>
          </cell>
        </row>
        <row r="49">
          <cell r="C49">
            <v>90</v>
          </cell>
        </row>
        <row r="51">
          <cell r="C51">
            <v>3004</v>
          </cell>
        </row>
        <row r="52">
          <cell r="C52">
            <v>428</v>
          </cell>
        </row>
        <row r="53">
          <cell r="C53">
            <v>0</v>
          </cell>
        </row>
        <row r="54">
          <cell r="C54">
            <v>441</v>
          </cell>
        </row>
        <row r="55">
          <cell r="C55">
            <v>0</v>
          </cell>
        </row>
        <row r="56">
          <cell r="C56">
            <v>1429</v>
          </cell>
        </row>
        <row r="57">
          <cell r="C57">
            <v>281</v>
          </cell>
        </row>
        <row r="59">
          <cell r="C59">
            <v>0</v>
          </cell>
        </row>
        <row r="60">
          <cell r="C60">
            <v>16200</v>
          </cell>
        </row>
        <row r="61">
          <cell r="C61">
            <v>0</v>
          </cell>
        </row>
        <row r="62">
          <cell r="C62">
            <v>500</v>
          </cell>
        </row>
        <row r="63">
          <cell r="C63">
            <v>5000</v>
          </cell>
        </row>
      </sheetData>
      <sheetData sheetId="10">
        <row r="8">
          <cell r="C8">
            <v>188328</v>
          </cell>
        </row>
        <row r="9">
          <cell r="C9">
            <v>118950</v>
          </cell>
        </row>
        <row r="10">
          <cell r="C10">
            <v>649346</v>
          </cell>
        </row>
        <row r="11">
          <cell r="C11">
            <v>51580</v>
          </cell>
        </row>
        <row r="12">
          <cell r="C12">
            <v>47680</v>
          </cell>
        </row>
        <row r="13">
          <cell r="C13">
            <v>21631</v>
          </cell>
        </row>
        <row r="14">
          <cell r="C14">
            <v>8901</v>
          </cell>
        </row>
        <row r="15">
          <cell r="C15">
            <v>47818</v>
          </cell>
        </row>
        <row r="16">
          <cell r="C16">
            <v>46949</v>
          </cell>
        </row>
        <row r="17">
          <cell r="C17">
            <v>41750</v>
          </cell>
        </row>
        <row r="18">
          <cell r="C18">
            <v>9893</v>
          </cell>
        </row>
        <row r="19">
          <cell r="C19">
            <v>44893</v>
          </cell>
        </row>
        <row r="20">
          <cell r="C20">
            <v>12700</v>
          </cell>
        </row>
        <row r="21">
          <cell r="C21">
            <v>1550</v>
          </cell>
        </row>
        <row r="22">
          <cell r="C22">
            <v>3967</v>
          </cell>
        </row>
        <row r="23">
          <cell r="C23">
            <v>32361</v>
          </cell>
        </row>
        <row r="24">
          <cell r="C24">
            <v>22000</v>
          </cell>
        </row>
        <row r="25">
          <cell r="C25">
            <v>189828</v>
          </cell>
        </row>
        <row r="26">
          <cell r="C26">
            <v>189018</v>
          </cell>
        </row>
        <row r="27">
          <cell r="C27">
            <v>700</v>
          </cell>
        </row>
        <row r="28">
          <cell r="C28">
            <v>110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160319</v>
          </cell>
        </row>
        <row r="33">
          <cell r="C33">
            <v>4214</v>
          </cell>
        </row>
        <row r="34">
          <cell r="C34">
            <v>0</v>
          </cell>
        </row>
        <row r="35">
          <cell r="C35">
            <v>51973</v>
          </cell>
        </row>
        <row r="38">
          <cell r="C38">
            <v>998</v>
          </cell>
        </row>
        <row r="39">
          <cell r="C39">
            <v>2239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8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157</v>
          </cell>
        </row>
        <row r="47">
          <cell r="C47">
            <v>6</v>
          </cell>
        </row>
        <row r="48">
          <cell r="C48">
            <v>8549</v>
          </cell>
        </row>
        <row r="49">
          <cell r="C49">
            <v>20</v>
          </cell>
        </row>
        <row r="51">
          <cell r="C51">
            <v>1470</v>
          </cell>
        </row>
        <row r="52">
          <cell r="C52">
            <v>209</v>
          </cell>
        </row>
        <row r="53">
          <cell r="C53">
            <v>0</v>
          </cell>
        </row>
        <row r="54">
          <cell r="C54">
            <v>247</v>
          </cell>
        </row>
        <row r="55">
          <cell r="C55">
            <v>0</v>
          </cell>
        </row>
        <row r="56">
          <cell r="C56">
            <v>3560</v>
          </cell>
        </row>
        <row r="57">
          <cell r="C57">
            <v>200</v>
          </cell>
        </row>
        <row r="59">
          <cell r="C59">
            <v>0</v>
          </cell>
        </row>
        <row r="60">
          <cell r="C60">
            <v>5700</v>
          </cell>
        </row>
        <row r="61">
          <cell r="C61">
            <v>0</v>
          </cell>
        </row>
        <row r="62">
          <cell r="C62">
            <v>880</v>
          </cell>
        </row>
        <row r="63">
          <cell r="C63">
            <v>1238</v>
          </cell>
        </row>
      </sheetData>
      <sheetData sheetId="12">
        <row r="8">
          <cell r="C8">
            <v>234200</v>
          </cell>
        </row>
        <row r="9">
          <cell r="C9">
            <v>184000</v>
          </cell>
        </row>
        <row r="10">
          <cell r="C10">
            <v>861102</v>
          </cell>
        </row>
        <row r="11">
          <cell r="C11">
            <v>72470</v>
          </cell>
        </row>
        <row r="12">
          <cell r="C12">
            <v>67470</v>
          </cell>
        </row>
        <row r="13">
          <cell r="C13">
            <v>44450</v>
          </cell>
        </row>
        <row r="14">
          <cell r="C14">
            <v>21500</v>
          </cell>
        </row>
        <row r="15">
          <cell r="C15">
            <v>75850</v>
          </cell>
        </row>
        <row r="16">
          <cell r="C16">
            <v>52450</v>
          </cell>
        </row>
        <row r="17">
          <cell r="C17">
            <v>25250</v>
          </cell>
        </row>
        <row r="18">
          <cell r="C18">
            <v>11000</v>
          </cell>
        </row>
        <row r="19">
          <cell r="C19">
            <v>63300</v>
          </cell>
        </row>
        <row r="20">
          <cell r="C20">
            <v>18700</v>
          </cell>
        </row>
        <row r="21">
          <cell r="C21">
            <v>1450</v>
          </cell>
        </row>
        <row r="22">
          <cell r="C22">
            <v>5422</v>
          </cell>
        </row>
        <row r="23">
          <cell r="C23">
            <v>37700</v>
          </cell>
        </row>
        <row r="24">
          <cell r="C24">
            <v>24500</v>
          </cell>
        </row>
        <row r="25">
          <cell r="C25">
            <v>223147</v>
          </cell>
        </row>
        <row r="26">
          <cell r="C26">
            <v>220402</v>
          </cell>
        </row>
        <row r="27">
          <cell r="C27">
            <v>1183</v>
          </cell>
        </row>
        <row r="28">
          <cell r="C28">
            <v>1562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135042</v>
          </cell>
        </row>
        <row r="33">
          <cell r="C33">
            <v>5000</v>
          </cell>
        </row>
        <row r="34">
          <cell r="C34">
            <v>0</v>
          </cell>
        </row>
        <row r="35">
          <cell r="C35">
            <v>69050</v>
          </cell>
        </row>
        <row r="38">
          <cell r="C38">
            <v>698</v>
          </cell>
        </row>
        <row r="39">
          <cell r="C39">
            <v>1070</v>
          </cell>
        </row>
        <row r="41">
          <cell r="C41">
            <v>19</v>
          </cell>
        </row>
        <row r="42">
          <cell r="C42">
            <v>19</v>
          </cell>
        </row>
        <row r="43">
          <cell r="C43">
            <v>52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162</v>
          </cell>
        </row>
        <row r="47">
          <cell r="C47">
            <v>6</v>
          </cell>
        </row>
        <row r="48">
          <cell r="C48">
            <v>9476</v>
          </cell>
        </row>
        <row r="49">
          <cell r="C49">
            <v>0</v>
          </cell>
        </row>
        <row r="51">
          <cell r="C51">
            <v>1629</v>
          </cell>
        </row>
        <row r="52">
          <cell r="C52">
            <v>232</v>
          </cell>
        </row>
        <row r="53">
          <cell r="C53">
            <v>0</v>
          </cell>
        </row>
        <row r="54">
          <cell r="C54">
            <v>246</v>
          </cell>
        </row>
        <row r="55">
          <cell r="C55">
            <v>0</v>
          </cell>
        </row>
        <row r="56">
          <cell r="C56">
            <v>1166</v>
          </cell>
        </row>
        <row r="57">
          <cell r="C57">
            <v>267</v>
          </cell>
        </row>
        <row r="59">
          <cell r="C59">
            <v>1</v>
          </cell>
        </row>
        <row r="60">
          <cell r="C60">
            <v>1110</v>
          </cell>
        </row>
        <row r="61">
          <cell r="C61">
            <v>0</v>
          </cell>
        </row>
        <row r="62">
          <cell r="C62">
            <v>280</v>
          </cell>
        </row>
        <row r="63">
          <cell r="C63">
            <v>372</v>
          </cell>
        </row>
      </sheetData>
      <sheetData sheetId="14">
        <row r="8">
          <cell r="C8">
            <v>923414</v>
          </cell>
        </row>
        <row r="9">
          <cell r="C9">
            <v>721938</v>
          </cell>
        </row>
        <row r="10">
          <cell r="C10">
            <v>3525315</v>
          </cell>
        </row>
        <row r="11">
          <cell r="C11">
            <v>346246</v>
          </cell>
        </row>
        <row r="12">
          <cell r="C12">
            <v>317110</v>
          </cell>
        </row>
        <row r="13">
          <cell r="C13">
            <v>149599</v>
          </cell>
        </row>
        <row r="14">
          <cell r="C14">
            <v>56704</v>
          </cell>
        </row>
        <row r="15">
          <cell r="C15">
            <v>273750</v>
          </cell>
        </row>
        <row r="16">
          <cell r="C16">
            <v>235361</v>
          </cell>
        </row>
        <row r="17">
          <cell r="C17">
            <v>182000</v>
          </cell>
        </row>
        <row r="18">
          <cell r="C18">
            <v>46000</v>
          </cell>
        </row>
        <row r="19">
          <cell r="C19">
            <v>201610</v>
          </cell>
        </row>
        <row r="20">
          <cell r="C20">
            <v>70000</v>
          </cell>
        </row>
        <row r="21">
          <cell r="C21">
            <v>7183</v>
          </cell>
        </row>
        <row r="22">
          <cell r="C22">
            <v>28305</v>
          </cell>
        </row>
        <row r="23">
          <cell r="C23">
            <v>207996</v>
          </cell>
        </row>
        <row r="24">
          <cell r="C24">
            <v>118100</v>
          </cell>
        </row>
        <row r="25">
          <cell r="C25">
            <v>951482</v>
          </cell>
        </row>
        <row r="26">
          <cell r="C26">
            <v>950345</v>
          </cell>
        </row>
        <row r="27">
          <cell r="C27">
            <v>966</v>
          </cell>
        </row>
        <row r="28">
          <cell r="C28">
            <v>171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292158</v>
          </cell>
        </row>
        <row r="33">
          <cell r="C33">
            <v>50000</v>
          </cell>
        </row>
        <row r="34">
          <cell r="C34">
            <v>0</v>
          </cell>
        </row>
        <row r="35">
          <cell r="C35">
            <v>198241</v>
          </cell>
        </row>
        <row r="38">
          <cell r="C38">
            <v>3085</v>
          </cell>
        </row>
        <row r="39">
          <cell r="C39">
            <v>7860</v>
          </cell>
        </row>
        <row r="41">
          <cell r="C41">
            <v>115</v>
          </cell>
        </row>
        <row r="42">
          <cell r="C42">
            <v>115</v>
          </cell>
        </row>
        <row r="43">
          <cell r="C43">
            <v>9</v>
          </cell>
        </row>
        <row r="44">
          <cell r="C44">
            <v>10</v>
          </cell>
        </row>
        <row r="45">
          <cell r="C45">
            <v>0</v>
          </cell>
        </row>
        <row r="46">
          <cell r="C46">
            <v>553</v>
          </cell>
        </row>
        <row r="47">
          <cell r="C47">
            <v>22</v>
          </cell>
        </row>
        <row r="48">
          <cell r="C48">
            <v>37445</v>
          </cell>
        </row>
        <row r="49">
          <cell r="C49">
            <v>250</v>
          </cell>
        </row>
        <row r="51">
          <cell r="C51">
            <v>6437</v>
          </cell>
        </row>
        <row r="52">
          <cell r="C52">
            <v>917</v>
          </cell>
        </row>
        <row r="53">
          <cell r="C53">
            <v>0</v>
          </cell>
        </row>
        <row r="54">
          <cell r="C54">
            <v>941</v>
          </cell>
        </row>
        <row r="55">
          <cell r="C55">
            <v>0</v>
          </cell>
        </row>
        <row r="56">
          <cell r="C56">
            <v>4691</v>
          </cell>
        </row>
        <row r="57">
          <cell r="C57">
            <v>320</v>
          </cell>
        </row>
        <row r="59">
          <cell r="C59">
            <v>215</v>
          </cell>
        </row>
        <row r="60">
          <cell r="C60">
            <v>1828</v>
          </cell>
        </row>
        <row r="61">
          <cell r="C61">
            <v>0</v>
          </cell>
        </row>
        <row r="62">
          <cell r="C62">
            <v>852</v>
          </cell>
        </row>
        <row r="63">
          <cell r="C63">
            <v>1355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lan 2015"/>
    </sheetNames>
    <sheetDataSet>
      <sheetData sheetId="0">
        <row r="8">
          <cell r="C8">
            <v>581500</v>
          </cell>
        </row>
        <row r="9">
          <cell r="C9">
            <v>389631</v>
          </cell>
        </row>
        <row r="10">
          <cell r="C10">
            <v>2137118</v>
          </cell>
        </row>
        <row r="11">
          <cell r="C11">
            <v>190094</v>
          </cell>
        </row>
        <row r="12">
          <cell r="C12">
            <v>174229</v>
          </cell>
        </row>
        <row r="13">
          <cell r="C13">
            <v>104452</v>
          </cell>
        </row>
        <row r="14">
          <cell r="C14">
            <v>41499</v>
          </cell>
        </row>
        <row r="15">
          <cell r="C15">
            <v>161212</v>
          </cell>
        </row>
        <row r="16">
          <cell r="C16">
            <v>143331</v>
          </cell>
        </row>
        <row r="17">
          <cell r="C17">
            <v>86758</v>
          </cell>
        </row>
        <row r="18">
          <cell r="C18">
            <v>28293</v>
          </cell>
        </row>
        <row r="19">
          <cell r="C19">
            <v>118177</v>
          </cell>
        </row>
        <row r="20">
          <cell r="C20">
            <v>60632</v>
          </cell>
        </row>
        <row r="21">
          <cell r="C21">
            <v>4401</v>
          </cell>
        </row>
        <row r="22">
          <cell r="C22">
            <v>13293</v>
          </cell>
        </row>
        <row r="23">
          <cell r="C23">
            <v>116672</v>
          </cell>
        </row>
        <row r="24">
          <cell r="C24">
            <v>71300</v>
          </cell>
        </row>
        <row r="25">
          <cell r="C25">
            <v>612239</v>
          </cell>
        </row>
        <row r="26">
          <cell r="C26">
            <v>610239</v>
          </cell>
        </row>
        <row r="27">
          <cell r="C27">
            <v>1000</v>
          </cell>
        </row>
        <row r="28">
          <cell r="C28">
            <v>1000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249986</v>
          </cell>
        </row>
        <row r="33">
          <cell r="C33">
            <v>45214</v>
          </cell>
        </row>
        <row r="34">
          <cell r="C34">
            <v>0</v>
          </cell>
        </row>
        <row r="35">
          <cell r="C35">
            <v>139214</v>
          </cell>
        </row>
        <row r="38">
          <cell r="C38">
            <v>1813</v>
          </cell>
        </row>
        <row r="39">
          <cell r="C39">
            <v>4304</v>
          </cell>
        </row>
        <row r="41">
          <cell r="C41">
            <v>95</v>
          </cell>
        </row>
        <row r="42">
          <cell r="C42">
            <v>70</v>
          </cell>
        </row>
        <row r="43">
          <cell r="C43">
            <v>71</v>
          </cell>
        </row>
        <row r="44">
          <cell r="C44">
            <v>1</v>
          </cell>
        </row>
        <row r="45">
          <cell r="C45">
            <v>0</v>
          </cell>
        </row>
        <row r="46">
          <cell r="C46">
            <v>507</v>
          </cell>
        </row>
        <row r="47">
          <cell r="C47">
            <v>1</v>
          </cell>
        </row>
        <row r="48">
          <cell r="C48">
            <v>20661</v>
          </cell>
        </row>
        <row r="49">
          <cell r="C49">
            <v>100</v>
          </cell>
        </row>
        <row r="51">
          <cell r="C51">
            <v>3422</v>
          </cell>
        </row>
        <row r="52">
          <cell r="C52">
            <v>506</v>
          </cell>
        </row>
        <row r="53">
          <cell r="C53">
            <v>0</v>
          </cell>
        </row>
        <row r="54">
          <cell r="C54">
            <v>653</v>
          </cell>
        </row>
        <row r="55">
          <cell r="C55">
            <v>0</v>
          </cell>
        </row>
        <row r="56">
          <cell r="C56">
            <v>5846</v>
          </cell>
        </row>
        <row r="57">
          <cell r="C57">
            <v>347</v>
          </cell>
        </row>
        <row r="59">
          <cell r="C59">
            <v>20</v>
          </cell>
        </row>
        <row r="60">
          <cell r="C60">
            <v>19945</v>
          </cell>
        </row>
        <row r="61">
          <cell r="C61">
            <v>0</v>
          </cell>
        </row>
        <row r="62">
          <cell r="C62">
            <v>1660</v>
          </cell>
        </row>
        <row r="63">
          <cell r="C63">
            <v>1981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lan 2015"/>
    </sheetNames>
    <sheetDataSet>
      <sheetData sheetId="0">
        <row r="8">
          <cell r="C8">
            <v>423158</v>
          </cell>
        </row>
        <row r="9">
          <cell r="C9">
            <v>258468</v>
          </cell>
        </row>
        <row r="10">
          <cell r="C10">
            <v>1602177</v>
          </cell>
        </row>
        <row r="11">
          <cell r="C11">
            <v>145199</v>
          </cell>
        </row>
        <row r="12">
          <cell r="C12">
            <v>128773</v>
          </cell>
        </row>
        <row r="13">
          <cell r="C13">
            <v>71865</v>
          </cell>
        </row>
        <row r="14">
          <cell r="C14">
            <v>32360</v>
          </cell>
        </row>
        <row r="15">
          <cell r="C15">
            <v>107739</v>
          </cell>
        </row>
        <row r="16">
          <cell r="C16">
            <v>85996</v>
          </cell>
        </row>
        <row r="17">
          <cell r="C17">
            <v>46261</v>
          </cell>
        </row>
        <row r="18">
          <cell r="C18">
            <v>26460</v>
          </cell>
        </row>
        <row r="19">
          <cell r="C19">
            <v>93504</v>
          </cell>
        </row>
        <row r="20">
          <cell r="C20">
            <v>13218</v>
          </cell>
        </row>
        <row r="21">
          <cell r="C21">
            <v>3443</v>
          </cell>
        </row>
        <row r="22">
          <cell r="C22">
            <v>12543</v>
          </cell>
        </row>
        <row r="23">
          <cell r="C23">
            <v>103503</v>
          </cell>
        </row>
        <row r="24">
          <cell r="C24">
            <v>43000</v>
          </cell>
        </row>
        <row r="25">
          <cell r="C25">
            <v>454554</v>
          </cell>
        </row>
        <row r="26">
          <cell r="C26">
            <v>453741</v>
          </cell>
        </row>
        <row r="27">
          <cell r="C27">
            <v>550</v>
          </cell>
        </row>
        <row r="28">
          <cell r="C28">
            <v>263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181820</v>
          </cell>
        </row>
        <row r="33">
          <cell r="C33">
            <v>15400</v>
          </cell>
        </row>
        <row r="34">
          <cell r="C34">
            <v>0</v>
          </cell>
        </row>
        <row r="35">
          <cell r="C35">
            <v>109515</v>
          </cell>
        </row>
        <row r="38">
          <cell r="C38">
            <v>1252</v>
          </cell>
        </row>
        <row r="39">
          <cell r="C39">
            <v>3593</v>
          </cell>
        </row>
        <row r="41">
          <cell r="C41">
            <v>36</v>
          </cell>
        </row>
        <row r="42">
          <cell r="C42">
            <v>36</v>
          </cell>
        </row>
        <row r="43">
          <cell r="C43">
            <v>14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142</v>
          </cell>
        </row>
        <row r="47">
          <cell r="C47">
            <v>5</v>
          </cell>
        </row>
        <row r="48">
          <cell r="C48">
            <v>14349</v>
          </cell>
        </row>
        <row r="49">
          <cell r="C49">
            <v>20</v>
          </cell>
        </row>
        <row r="51">
          <cell r="C51">
            <v>2353</v>
          </cell>
        </row>
        <row r="52">
          <cell r="C52">
            <v>272</v>
          </cell>
        </row>
        <row r="53">
          <cell r="C53">
            <v>0</v>
          </cell>
        </row>
        <row r="54">
          <cell r="C54">
            <v>557</v>
          </cell>
        </row>
        <row r="55">
          <cell r="C55">
            <v>0</v>
          </cell>
        </row>
        <row r="56">
          <cell r="C56">
            <v>2771</v>
          </cell>
        </row>
        <row r="57">
          <cell r="C57">
            <v>502</v>
          </cell>
        </row>
        <row r="59">
          <cell r="C59">
            <v>0</v>
          </cell>
        </row>
        <row r="60">
          <cell r="C60">
            <v>38601</v>
          </cell>
        </row>
        <row r="61">
          <cell r="C61">
            <v>0</v>
          </cell>
        </row>
        <row r="62">
          <cell r="C62">
            <v>1625</v>
          </cell>
        </row>
        <row r="63">
          <cell r="C63">
            <v>19735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an 2015"/>
    </sheetNames>
    <sheetDataSet>
      <sheetData sheetId="0">
        <row r="8">
          <cell r="C8">
            <v>452000</v>
          </cell>
        </row>
        <row r="9">
          <cell r="C9">
            <v>279600</v>
          </cell>
        </row>
        <row r="10">
          <cell r="C10">
            <v>1623284</v>
          </cell>
        </row>
        <row r="11">
          <cell r="C11">
            <v>122790</v>
          </cell>
        </row>
        <row r="12">
          <cell r="C12">
            <v>110240</v>
          </cell>
        </row>
        <row r="13">
          <cell r="C13">
            <v>71719</v>
          </cell>
        </row>
        <row r="14">
          <cell r="C14">
            <v>30115</v>
          </cell>
        </row>
        <row r="15">
          <cell r="C15">
            <v>122605</v>
          </cell>
        </row>
        <row r="16">
          <cell r="C16">
            <v>105400</v>
          </cell>
        </row>
        <row r="17">
          <cell r="C17">
            <v>53732</v>
          </cell>
        </row>
        <row r="18">
          <cell r="C18">
            <v>16474</v>
          </cell>
        </row>
        <row r="19">
          <cell r="C19">
            <v>120693</v>
          </cell>
        </row>
        <row r="20">
          <cell r="C20">
            <v>39954</v>
          </cell>
        </row>
        <row r="21">
          <cell r="C21">
            <v>3200</v>
          </cell>
        </row>
        <row r="22">
          <cell r="C22">
            <v>8828</v>
          </cell>
        </row>
        <row r="23">
          <cell r="C23">
            <v>79817</v>
          </cell>
        </row>
        <row r="24">
          <cell r="C24">
            <v>43000</v>
          </cell>
        </row>
        <row r="25">
          <cell r="C25">
            <v>441338</v>
          </cell>
        </row>
        <row r="26">
          <cell r="C26">
            <v>439138</v>
          </cell>
        </row>
        <row r="27">
          <cell r="C27">
            <v>2000</v>
          </cell>
        </row>
        <row r="28">
          <cell r="C28">
            <v>200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252242</v>
          </cell>
        </row>
        <row r="33">
          <cell r="C33">
            <v>10693</v>
          </cell>
        </row>
        <row r="34">
          <cell r="C34">
            <v>0</v>
          </cell>
        </row>
        <row r="35">
          <cell r="C35">
            <v>112856</v>
          </cell>
        </row>
        <row r="38">
          <cell r="C38">
            <v>848</v>
          </cell>
        </row>
        <row r="39">
          <cell r="C39">
            <v>3267</v>
          </cell>
        </row>
        <row r="41">
          <cell r="C41">
            <v>30</v>
          </cell>
        </row>
        <row r="42">
          <cell r="C42">
            <v>30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213</v>
          </cell>
        </row>
        <row r="47">
          <cell r="C47">
            <v>8</v>
          </cell>
        </row>
        <row r="48">
          <cell r="C48">
            <v>14987</v>
          </cell>
        </row>
        <row r="49">
          <cell r="C49">
            <v>144</v>
          </cell>
        </row>
        <row r="51">
          <cell r="C51">
            <v>2576</v>
          </cell>
        </row>
        <row r="52">
          <cell r="C52">
            <v>368</v>
          </cell>
        </row>
        <row r="53">
          <cell r="C53">
            <v>0</v>
          </cell>
        </row>
        <row r="54">
          <cell r="C54">
            <v>378</v>
          </cell>
        </row>
        <row r="55">
          <cell r="C55">
            <v>0</v>
          </cell>
        </row>
        <row r="56">
          <cell r="C56">
            <v>1560</v>
          </cell>
        </row>
        <row r="57">
          <cell r="C57">
            <v>364</v>
          </cell>
        </row>
        <row r="59">
          <cell r="C59">
            <v>5</v>
          </cell>
        </row>
        <row r="60">
          <cell r="C60">
            <v>40557</v>
          </cell>
        </row>
        <row r="61">
          <cell r="C61">
            <v>0</v>
          </cell>
        </row>
        <row r="62">
          <cell r="C62">
            <v>1500</v>
          </cell>
        </row>
        <row r="63">
          <cell r="C63">
            <v>6094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lan 2015"/>
    </sheetNames>
    <sheetDataSet>
      <sheetData sheetId="0">
        <row r="8">
          <cell r="C8">
            <v>209000</v>
          </cell>
        </row>
        <row r="9">
          <cell r="C9">
            <v>140000</v>
          </cell>
        </row>
        <row r="10">
          <cell r="C10">
            <v>640398</v>
          </cell>
        </row>
        <row r="11">
          <cell r="C11">
            <v>45761</v>
          </cell>
        </row>
        <row r="12">
          <cell r="C12">
            <v>41308</v>
          </cell>
        </row>
        <row r="13">
          <cell r="C13">
            <v>29020</v>
          </cell>
        </row>
        <row r="14">
          <cell r="C14">
            <v>10444</v>
          </cell>
        </row>
        <row r="15">
          <cell r="C15">
            <v>80000</v>
          </cell>
        </row>
        <row r="16">
          <cell r="C16">
            <v>47000</v>
          </cell>
        </row>
        <row r="17">
          <cell r="C17">
            <v>20371</v>
          </cell>
        </row>
        <row r="18">
          <cell r="C18">
            <v>9350</v>
          </cell>
        </row>
        <row r="19">
          <cell r="C19">
            <v>43000</v>
          </cell>
        </row>
        <row r="20">
          <cell r="C20">
            <v>13700</v>
          </cell>
        </row>
        <row r="21">
          <cell r="C21">
            <v>1557</v>
          </cell>
        </row>
        <row r="22">
          <cell r="C22">
            <v>5000</v>
          </cell>
        </row>
        <row r="23">
          <cell r="C23">
            <v>41840</v>
          </cell>
        </row>
        <row r="24">
          <cell r="C24">
            <v>26000</v>
          </cell>
        </row>
        <row r="25">
          <cell r="C25">
            <v>182513</v>
          </cell>
        </row>
        <row r="26">
          <cell r="C26">
            <v>182013</v>
          </cell>
        </row>
        <row r="27">
          <cell r="C27">
            <v>300</v>
          </cell>
        </row>
        <row r="28">
          <cell r="C28">
            <v>200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207580</v>
          </cell>
        </row>
        <row r="33">
          <cell r="C33">
            <v>3500</v>
          </cell>
        </row>
        <row r="34">
          <cell r="C34">
            <v>0</v>
          </cell>
        </row>
        <row r="35">
          <cell r="C35">
            <v>65338</v>
          </cell>
        </row>
        <row r="38">
          <cell r="C38">
            <v>737</v>
          </cell>
        </row>
        <row r="39">
          <cell r="C39">
            <v>2802</v>
          </cell>
        </row>
        <row r="41">
          <cell r="C41">
            <v>31</v>
          </cell>
        </row>
        <row r="42">
          <cell r="C42">
            <v>31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119</v>
          </cell>
        </row>
        <row r="47">
          <cell r="C47">
            <v>25</v>
          </cell>
        </row>
        <row r="48">
          <cell r="C48">
            <v>8385</v>
          </cell>
        </row>
        <row r="49">
          <cell r="C49">
            <v>43</v>
          </cell>
        </row>
        <row r="51">
          <cell r="C51">
            <v>1441</v>
          </cell>
        </row>
        <row r="52">
          <cell r="C52">
            <v>205</v>
          </cell>
        </row>
        <row r="53">
          <cell r="C53">
            <v>0</v>
          </cell>
        </row>
        <row r="54">
          <cell r="C54">
            <v>214</v>
          </cell>
        </row>
        <row r="55">
          <cell r="C55">
            <v>0</v>
          </cell>
        </row>
        <row r="56">
          <cell r="C56">
            <v>2750</v>
          </cell>
        </row>
        <row r="57">
          <cell r="C57">
            <v>298</v>
          </cell>
        </row>
        <row r="59">
          <cell r="C59">
            <v>0</v>
          </cell>
        </row>
        <row r="60">
          <cell r="C60">
            <v>3730</v>
          </cell>
        </row>
        <row r="61">
          <cell r="C61">
            <v>0</v>
          </cell>
        </row>
        <row r="62">
          <cell r="C62">
            <v>550</v>
          </cell>
        </row>
        <row r="63">
          <cell r="C63">
            <v>750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10"/>
  <sheetViews>
    <sheetView showGridLines="0" tabSelected="1" view="pageBreakPreview" zoomScale="55" zoomScaleNormal="55" zoomScaleSheetLayoutView="55" zoomScalePageLayoutView="0" workbookViewId="0" topLeftCell="A1">
      <pane xSplit="2" ySplit="6" topLeftCell="C7" activePane="bottomRight" state="frozen"/>
      <selection pane="topLeft" activeCell="D100" sqref="D100"/>
      <selection pane="topRight" activeCell="D100" sqref="D100"/>
      <selection pane="bottomLeft" activeCell="D100" sqref="D100"/>
      <selection pane="bottomRight" activeCell="A1" sqref="A1:C1"/>
    </sheetView>
  </sheetViews>
  <sheetFormatPr defaultColWidth="9.00390625" defaultRowHeight="12.75"/>
  <cols>
    <col min="1" max="1" width="9.125" style="20" customWidth="1"/>
    <col min="2" max="2" width="128.75390625" style="20" customWidth="1"/>
    <col min="3" max="3" width="25.75390625" style="7" customWidth="1"/>
    <col min="4" max="4" width="20.125" style="7" bestFit="1" customWidth="1"/>
    <col min="5" max="5" width="17.625" style="7" bestFit="1" customWidth="1"/>
    <col min="6" max="7" width="9.125" style="7" customWidth="1"/>
    <col min="8" max="8" width="17.00390625" style="7" bestFit="1" customWidth="1"/>
    <col min="9" max="9" width="9.125" style="7" customWidth="1"/>
    <col min="10" max="16384" width="9.125" style="7" customWidth="1"/>
  </cols>
  <sheetData>
    <row r="1" spans="1:3" s="75" customFormat="1" ht="54.75" customHeight="1">
      <c r="A1" s="118" t="s">
        <v>202</v>
      </c>
      <c r="B1" s="118"/>
      <c r="C1" s="118"/>
    </row>
    <row r="2" spans="1:3" s="50" customFormat="1" ht="35.25" customHeight="1">
      <c r="A2" s="117" t="s">
        <v>201</v>
      </c>
      <c r="B2" s="117"/>
      <c r="C2" s="95"/>
    </row>
    <row r="3" spans="1:3" s="10" customFormat="1" ht="36" customHeight="1">
      <c r="A3" s="8"/>
      <c r="B3" s="9"/>
      <c r="C3" s="97"/>
    </row>
    <row r="4" spans="1:3" s="11" customFormat="1" ht="38.25" customHeight="1">
      <c r="A4" s="119" t="s">
        <v>139</v>
      </c>
      <c r="B4" s="119" t="s">
        <v>56</v>
      </c>
      <c r="C4" s="120" t="s">
        <v>203</v>
      </c>
    </row>
    <row r="5" spans="1:3" s="11" customFormat="1" ht="38.25" customHeight="1">
      <c r="A5" s="119"/>
      <c r="B5" s="119"/>
      <c r="C5" s="121"/>
    </row>
    <row r="6" spans="1:3" s="12" customFormat="1" ht="19.5" customHeight="1">
      <c r="A6" s="48">
        <v>1</v>
      </c>
      <c r="B6" s="53">
        <v>2</v>
      </c>
      <c r="C6" s="99">
        <v>3</v>
      </c>
    </row>
    <row r="7" spans="1:8" s="14" customFormat="1" ht="63.75" customHeight="1">
      <c r="A7" s="54">
        <v>1</v>
      </c>
      <c r="B7" s="55" t="s">
        <v>137</v>
      </c>
      <c r="C7" s="13">
        <f>C8+C9</f>
        <v>66851829</v>
      </c>
      <c r="D7" s="106"/>
      <c r="H7" s="113"/>
    </row>
    <row r="8" spans="1:4" ht="30" customHeight="1">
      <c r="A8" s="56" t="s">
        <v>81</v>
      </c>
      <c r="B8" s="57" t="s">
        <v>82</v>
      </c>
      <c r="C8" s="100">
        <f>'[4]PP-PK 2014-2017'!$E$8</f>
        <v>63563365</v>
      </c>
      <c r="D8" s="106"/>
    </row>
    <row r="9" spans="1:4" ht="30" customHeight="1">
      <c r="A9" s="56" t="s">
        <v>83</v>
      </c>
      <c r="B9" s="57" t="s">
        <v>84</v>
      </c>
      <c r="C9" s="100">
        <f>'[4]PP-PK 2014-2017'!$E$9</f>
        <v>3288464</v>
      </c>
      <c r="D9" s="106"/>
    </row>
    <row r="10" spans="1:4" s="14" customFormat="1" ht="63.75" customHeight="1">
      <c r="A10" s="54">
        <v>2</v>
      </c>
      <c r="B10" s="55" t="s">
        <v>134</v>
      </c>
      <c r="C10" s="13">
        <f>C11+C12</f>
        <v>576229</v>
      </c>
      <c r="D10" s="106"/>
    </row>
    <row r="11" spans="1:10" ht="30" customHeight="1">
      <c r="A11" s="56" t="s">
        <v>85</v>
      </c>
      <c r="B11" s="57" t="s">
        <v>86</v>
      </c>
      <c r="C11" s="100">
        <f>'[4]PP-PK 2014-2017'!$E$11</f>
        <v>576229</v>
      </c>
      <c r="D11" s="106"/>
      <c r="H11" s="115"/>
      <c r="J11" s="116"/>
    </row>
    <row r="12" spans="1:4" ht="30" customHeight="1">
      <c r="A12" s="56" t="s">
        <v>87</v>
      </c>
      <c r="B12" s="57" t="s">
        <v>88</v>
      </c>
      <c r="C12" s="100">
        <f>'[4]PP-PK 2014-2017'!$E$12</f>
        <v>0</v>
      </c>
      <c r="D12" s="106"/>
    </row>
    <row r="13" spans="1:4" s="14" customFormat="1" ht="39.75" customHeight="1">
      <c r="A13" s="54">
        <v>3</v>
      </c>
      <c r="B13" s="55" t="s">
        <v>89</v>
      </c>
      <c r="C13" s="13">
        <f>C14+C15</f>
        <v>100000</v>
      </c>
      <c r="D13" s="106"/>
    </row>
    <row r="14" spans="1:4" ht="30" customHeight="1">
      <c r="A14" s="56" t="s">
        <v>90</v>
      </c>
      <c r="B14" s="57" t="s">
        <v>82</v>
      </c>
      <c r="C14" s="100">
        <f>'[4]PP-PK 2014-2017'!$E$14</f>
        <v>100000</v>
      </c>
      <c r="D14" s="106"/>
    </row>
    <row r="15" spans="1:4" ht="30" customHeight="1">
      <c r="A15" s="56" t="s">
        <v>91</v>
      </c>
      <c r="B15" s="57" t="s">
        <v>84</v>
      </c>
      <c r="C15" s="100">
        <f>'[4]PP-PK 2014-2017'!$E$15</f>
        <v>0</v>
      </c>
      <c r="D15" s="106"/>
    </row>
    <row r="16" spans="1:4" s="14" customFormat="1" ht="39" customHeight="1">
      <c r="A16" s="54">
        <v>4</v>
      </c>
      <c r="B16" s="55" t="s">
        <v>192</v>
      </c>
      <c r="C16" s="13">
        <f>C17+C18</f>
        <v>127568</v>
      </c>
      <c r="D16" s="106"/>
    </row>
    <row r="17" spans="1:4" ht="30" customHeight="1">
      <c r="A17" s="58" t="s">
        <v>92</v>
      </c>
      <c r="B17" s="57" t="s">
        <v>93</v>
      </c>
      <c r="C17" s="100">
        <f>ROUND((C8-C11)*0.99*0.002,0)</f>
        <v>124715</v>
      </c>
      <c r="D17" s="106"/>
    </row>
    <row r="18" spans="1:4" ht="30" customHeight="1">
      <c r="A18" s="58" t="s">
        <v>94</v>
      </c>
      <c r="B18" s="57" t="s">
        <v>95</v>
      </c>
      <c r="C18" s="100">
        <f>ROUND((C9-C15-1862004)*0.002,0)</f>
        <v>2853</v>
      </c>
      <c r="D18" s="107"/>
    </row>
    <row r="19" spans="1:4" s="14" customFormat="1" ht="63.75" customHeight="1">
      <c r="A19" s="59" t="s">
        <v>152</v>
      </c>
      <c r="B19" s="60" t="s">
        <v>151</v>
      </c>
      <c r="C19" s="13">
        <f>(C7-C10+C13-C16)+C20+C21+C22+C23</f>
        <v>68384851</v>
      </c>
      <c r="D19" s="106"/>
    </row>
    <row r="20" spans="1:4" ht="31.5" customHeight="1">
      <c r="A20" s="56" t="s">
        <v>96</v>
      </c>
      <c r="B20" s="61" t="s">
        <v>97</v>
      </c>
      <c r="C20" s="100">
        <f>'[4]PP-PK 2014-2017'!E20</f>
        <v>143270</v>
      </c>
      <c r="D20" s="106"/>
    </row>
    <row r="21" spans="1:4" ht="31.5" customHeight="1">
      <c r="A21" s="56" t="s">
        <v>98</v>
      </c>
      <c r="B21" s="61" t="s">
        <v>99</v>
      </c>
      <c r="C21" s="100">
        <f>'[4]PP-PK 2014-2017'!E21</f>
        <v>0</v>
      </c>
      <c r="D21" s="106"/>
    </row>
    <row r="22" spans="1:4" ht="50.25" customHeight="1">
      <c r="A22" s="56" t="s">
        <v>100</v>
      </c>
      <c r="B22" s="61" t="s">
        <v>193</v>
      </c>
      <c r="C22" s="100">
        <f>'[4]PP-PK 2014-2017'!E22</f>
        <v>151485</v>
      </c>
      <c r="D22" s="106"/>
    </row>
    <row r="23" spans="1:4" ht="31.5" customHeight="1">
      <c r="A23" s="56" t="s">
        <v>101</v>
      </c>
      <c r="B23" s="62" t="s">
        <v>102</v>
      </c>
      <c r="C23" s="100">
        <f>'[4]PP-PK 2014-2017'!E23</f>
        <v>1842064</v>
      </c>
      <c r="D23" s="106"/>
    </row>
    <row r="24" spans="1:4" s="14" customFormat="1" ht="36" customHeight="1">
      <c r="A24" s="59" t="s">
        <v>153</v>
      </c>
      <c r="B24" s="60" t="s">
        <v>133</v>
      </c>
      <c r="C24" s="13">
        <f>C25+C26+C53+C54</f>
        <v>67572371</v>
      </c>
      <c r="D24" s="106"/>
    </row>
    <row r="25" spans="1:4" s="14" customFormat="1" ht="36" customHeight="1">
      <c r="A25" s="59" t="s">
        <v>103</v>
      </c>
      <c r="B25" s="60" t="s">
        <v>104</v>
      </c>
      <c r="C25" s="13">
        <f>ROUND(C7/100,0)</f>
        <v>668518</v>
      </c>
      <c r="D25" s="106"/>
    </row>
    <row r="26" spans="1:4" s="14" customFormat="1" ht="36" customHeight="1">
      <c r="A26" s="59" t="s">
        <v>0</v>
      </c>
      <c r="B26" s="60" t="s">
        <v>197</v>
      </c>
      <c r="C26" s="25">
        <f>C27+C28+C29+C34+C35+C36+C37+C38+C39+C40+C41+C42+C43+C44+C48+C49+C51+C52</f>
        <v>65061789</v>
      </c>
      <c r="D26" s="106"/>
    </row>
    <row r="27" spans="1:4" ht="30" customHeight="1">
      <c r="A27" s="63" t="s">
        <v>1</v>
      </c>
      <c r="B27" s="65" t="s">
        <v>140</v>
      </c>
      <c r="C27" s="100">
        <f>CENTRALA!C8+'Razem OW'!C8</f>
        <v>7778611</v>
      </c>
      <c r="D27" s="106"/>
    </row>
    <row r="28" spans="1:4" ht="30" customHeight="1">
      <c r="A28" s="63" t="s">
        <v>2</v>
      </c>
      <c r="B28" s="65" t="s">
        <v>141</v>
      </c>
      <c r="C28" s="100">
        <f>CENTRALA!C9+'Razem OW'!C9</f>
        <v>5281581</v>
      </c>
      <c r="D28" s="106"/>
    </row>
    <row r="29" spans="1:4" ht="30" customHeight="1">
      <c r="A29" s="63" t="s">
        <v>3</v>
      </c>
      <c r="B29" s="65" t="s">
        <v>138</v>
      </c>
      <c r="C29" s="101">
        <f>CENTRALA!C10+'Razem OW'!C10</f>
        <v>28441093</v>
      </c>
      <c r="D29" s="106"/>
    </row>
    <row r="30" spans="1:4" ht="30" customHeight="1">
      <c r="A30" s="63" t="s">
        <v>58</v>
      </c>
      <c r="B30" s="64" t="s">
        <v>168</v>
      </c>
      <c r="C30" s="100">
        <f>CENTRALA!C11+'Razem OW'!C11</f>
        <v>2549045</v>
      </c>
      <c r="D30" s="106"/>
    </row>
    <row r="31" spans="1:4" ht="30" customHeight="1">
      <c r="A31" s="63" t="s">
        <v>169</v>
      </c>
      <c r="B31" s="64" t="s">
        <v>172</v>
      </c>
      <c r="C31" s="100">
        <f>CENTRALA!C12+'Razem OW'!C12</f>
        <v>2319378</v>
      </c>
      <c r="D31" s="106"/>
    </row>
    <row r="32" spans="1:4" ht="30" customHeight="1">
      <c r="A32" s="63" t="s">
        <v>170</v>
      </c>
      <c r="B32" s="64" t="s">
        <v>173</v>
      </c>
      <c r="C32" s="100">
        <f>CENTRALA!C13+'Razem OW'!C13</f>
        <v>1267801</v>
      </c>
      <c r="D32" s="106"/>
    </row>
    <row r="33" spans="1:4" ht="30" customHeight="1">
      <c r="A33" s="63" t="s">
        <v>171</v>
      </c>
      <c r="B33" s="64" t="s">
        <v>174</v>
      </c>
      <c r="C33" s="100">
        <f>CENTRALA!C14+'Razem OW'!C14</f>
        <v>530720</v>
      </c>
      <c r="D33" s="106"/>
    </row>
    <row r="34" spans="1:4" ht="30" customHeight="1">
      <c r="A34" s="63" t="s">
        <v>4</v>
      </c>
      <c r="B34" s="65" t="s">
        <v>146</v>
      </c>
      <c r="C34" s="100">
        <f>CENTRALA!C15+'Razem OW'!C15</f>
        <v>2106968</v>
      </c>
      <c r="D34" s="106"/>
    </row>
    <row r="35" spans="1:4" ht="30" customHeight="1">
      <c r="A35" s="63" t="s">
        <v>5</v>
      </c>
      <c r="B35" s="65" t="s">
        <v>142</v>
      </c>
      <c r="C35" s="100">
        <f>CENTRALA!C16+'Razem OW'!C16</f>
        <v>2011454</v>
      </c>
      <c r="D35" s="106"/>
    </row>
    <row r="36" spans="1:4" ht="30" customHeight="1">
      <c r="A36" s="63" t="s">
        <v>6</v>
      </c>
      <c r="B36" s="65" t="s">
        <v>148</v>
      </c>
      <c r="C36" s="100">
        <f>CENTRALA!C17+'Razem OW'!C17</f>
        <v>1059741</v>
      </c>
      <c r="D36" s="106"/>
    </row>
    <row r="37" spans="1:4" ht="30" customHeight="1">
      <c r="A37" s="63" t="s">
        <v>7</v>
      </c>
      <c r="B37" s="65" t="s">
        <v>147</v>
      </c>
      <c r="C37" s="100">
        <f>CENTRALA!C18+'Razem OW'!C18</f>
        <v>369108</v>
      </c>
      <c r="D37" s="106"/>
    </row>
    <row r="38" spans="1:4" ht="30" customHeight="1">
      <c r="A38" s="63" t="s">
        <v>8</v>
      </c>
      <c r="B38" s="65" t="s">
        <v>143</v>
      </c>
      <c r="C38" s="100">
        <f>CENTRALA!C19+'Razem OW'!C19</f>
        <v>1750440</v>
      </c>
      <c r="D38" s="106"/>
    </row>
    <row r="39" spans="1:4" ht="30" customHeight="1">
      <c r="A39" s="63" t="s">
        <v>9</v>
      </c>
      <c r="B39" s="65" t="s">
        <v>144</v>
      </c>
      <c r="C39" s="100">
        <f>CENTRALA!C20+'Razem OW'!C20</f>
        <v>608725</v>
      </c>
      <c r="D39" s="106"/>
    </row>
    <row r="40" spans="1:4" ht="30" customHeight="1">
      <c r="A40" s="63" t="s">
        <v>10</v>
      </c>
      <c r="B40" s="65" t="s">
        <v>149</v>
      </c>
      <c r="C40" s="100">
        <f>CENTRALA!C21+'Razem OW'!C21</f>
        <v>49444</v>
      </c>
      <c r="D40" s="106"/>
    </row>
    <row r="41" spans="1:4" ht="30" customHeight="1">
      <c r="A41" s="63" t="s">
        <v>11</v>
      </c>
      <c r="B41" s="65" t="s">
        <v>145</v>
      </c>
      <c r="C41" s="100">
        <f>CENTRALA!C22+'Razem OW'!C22</f>
        <v>176447</v>
      </c>
      <c r="D41" s="106"/>
    </row>
    <row r="42" spans="1:4" ht="30" customHeight="1">
      <c r="A42" s="63" t="s">
        <v>12</v>
      </c>
      <c r="B42" s="65" t="s">
        <v>198</v>
      </c>
      <c r="C42" s="100">
        <f>CENTRALA!C23+'Razem OW'!C23</f>
        <v>1617263</v>
      </c>
      <c r="D42" s="106"/>
    </row>
    <row r="43" spans="1:4" ht="30" customHeight="1">
      <c r="A43" s="63" t="s">
        <v>13</v>
      </c>
      <c r="B43" s="65" t="s">
        <v>176</v>
      </c>
      <c r="C43" s="100">
        <f>CENTRALA!C24+'Razem OW'!C24</f>
        <v>860794</v>
      </c>
      <c r="D43" s="106"/>
    </row>
    <row r="44" spans="1:4" ht="30" customHeight="1">
      <c r="A44" s="63" t="s">
        <v>14</v>
      </c>
      <c r="B44" s="65" t="s">
        <v>177</v>
      </c>
      <c r="C44" s="100">
        <f>CENTRALA!C25+'Razem OW'!C25</f>
        <v>7785930</v>
      </c>
      <c r="D44" s="106"/>
    </row>
    <row r="45" spans="1:4" ht="41.25" customHeight="1">
      <c r="A45" s="63" t="s">
        <v>150</v>
      </c>
      <c r="B45" s="64" t="s">
        <v>179</v>
      </c>
      <c r="C45" s="100">
        <f>CENTRALA!C26+'Razem OW'!C26</f>
        <v>7744628</v>
      </c>
      <c r="D45" s="106"/>
    </row>
    <row r="46" spans="1:4" ht="30" customHeight="1">
      <c r="A46" s="63" t="s">
        <v>178</v>
      </c>
      <c r="B46" s="64" t="s">
        <v>181</v>
      </c>
      <c r="C46" s="100">
        <f>CENTRALA!C27+'Razem OW'!C27</f>
        <v>31104</v>
      </c>
      <c r="D46" s="106"/>
    </row>
    <row r="47" spans="1:4" ht="41.25" customHeight="1">
      <c r="A47" s="63" t="s">
        <v>182</v>
      </c>
      <c r="B47" s="64" t="s">
        <v>180</v>
      </c>
      <c r="C47" s="100">
        <f>CENTRALA!C28+'Razem OW'!C28</f>
        <v>10198</v>
      </c>
      <c r="D47" s="106"/>
    </row>
    <row r="48" spans="1:4" ht="36" customHeight="1">
      <c r="A48" s="63" t="s">
        <v>15</v>
      </c>
      <c r="B48" s="65" t="s">
        <v>126</v>
      </c>
      <c r="C48" s="100">
        <f>CENTRALA!C29+'Razem OW'!C29</f>
        <v>550290</v>
      </c>
      <c r="D48" s="106"/>
    </row>
    <row r="49" spans="1:4" ht="30" customHeight="1">
      <c r="A49" s="63" t="s">
        <v>123</v>
      </c>
      <c r="B49" s="65" t="s">
        <v>183</v>
      </c>
      <c r="C49" s="100">
        <f>CENTRALA!C30+'Razem OW'!C30</f>
        <v>394878</v>
      </c>
      <c r="D49" s="106"/>
    </row>
    <row r="50" spans="1:4" ht="30" customHeight="1">
      <c r="A50" s="63" t="s">
        <v>184</v>
      </c>
      <c r="B50" s="65" t="s">
        <v>200</v>
      </c>
      <c r="C50" s="100">
        <f>CENTRALA!C31+'Razem OW'!C31</f>
        <v>0</v>
      </c>
      <c r="D50" s="106"/>
    </row>
    <row r="51" spans="1:4" ht="30" customHeight="1">
      <c r="A51" s="63" t="s">
        <v>124</v>
      </c>
      <c r="B51" s="65" t="s">
        <v>127</v>
      </c>
      <c r="C51" s="100">
        <f>CENTRALA!C32+'Razem OW'!C32</f>
        <v>3830493</v>
      </c>
      <c r="D51" s="106"/>
    </row>
    <row r="52" spans="1:4" ht="30" customHeight="1">
      <c r="A52" s="63" t="s">
        <v>125</v>
      </c>
      <c r="B52" s="65" t="s">
        <v>199</v>
      </c>
      <c r="C52" s="100">
        <f>CENTRALA!C33+'Razem OW'!C33</f>
        <v>388529</v>
      </c>
      <c r="D52" s="106"/>
    </row>
    <row r="53" spans="1:4" s="14" customFormat="1" ht="30.75" customHeight="1">
      <c r="A53" s="34" t="s">
        <v>60</v>
      </c>
      <c r="B53" s="66" t="s">
        <v>105</v>
      </c>
      <c r="C53" s="21">
        <f>CENTRALA!C34+'Razem OW'!C34</f>
        <v>0</v>
      </c>
      <c r="D53" s="106"/>
    </row>
    <row r="54" spans="1:4" s="14" customFormat="1" ht="30.75" customHeight="1">
      <c r="A54" s="34" t="s">
        <v>59</v>
      </c>
      <c r="B54" s="66" t="s">
        <v>62</v>
      </c>
      <c r="C54" s="13">
        <f>CENTRALA!C35+'Razem OW'!C35</f>
        <v>1842064</v>
      </c>
      <c r="D54" s="106"/>
    </row>
    <row r="55" spans="1:9" s="14" customFormat="1" ht="45.75" customHeight="1">
      <c r="A55" s="34" t="s">
        <v>185</v>
      </c>
      <c r="B55" s="66" t="s">
        <v>186</v>
      </c>
      <c r="C55" s="13">
        <f>CENTRALA!C36+'Razem OW'!C36</f>
        <v>10636028</v>
      </c>
      <c r="D55" s="106"/>
      <c r="I55" s="113"/>
    </row>
    <row r="56" spans="1:4" s="14" customFormat="1" ht="33" customHeight="1">
      <c r="A56" s="54" t="s">
        <v>154</v>
      </c>
      <c r="B56" s="55" t="s">
        <v>132</v>
      </c>
      <c r="C56" s="13">
        <f>C19-C24</f>
        <v>812480</v>
      </c>
      <c r="D56" s="106"/>
    </row>
    <row r="57" spans="1:4" s="14" customFormat="1" ht="33" customHeight="1">
      <c r="A57" s="54" t="s">
        <v>155</v>
      </c>
      <c r="B57" s="55" t="s">
        <v>195</v>
      </c>
      <c r="C57" s="13">
        <f>C58+C59+C60+C68+C70+C75+C76+C77</f>
        <v>722603</v>
      </c>
      <c r="D57" s="106"/>
    </row>
    <row r="58" spans="1:5" ht="30" customHeight="1">
      <c r="A58" s="56" t="s">
        <v>17</v>
      </c>
      <c r="B58" s="52" t="s">
        <v>18</v>
      </c>
      <c r="C58" s="100">
        <f>CENTRALA!C38+'Razem OW'!C38</f>
        <v>28879</v>
      </c>
      <c r="D58" s="106"/>
      <c r="E58" s="106"/>
    </row>
    <row r="59" spans="1:5" ht="30" customHeight="1">
      <c r="A59" s="56" t="s">
        <v>19</v>
      </c>
      <c r="B59" s="52" t="s">
        <v>20</v>
      </c>
      <c r="C59" s="100">
        <f>CENTRALA!C39+'Razem OW'!C39</f>
        <v>178534</v>
      </c>
      <c r="D59" s="106"/>
      <c r="E59" s="106"/>
    </row>
    <row r="60" spans="1:5" ht="30" customHeight="1">
      <c r="A60" s="56" t="s">
        <v>21</v>
      </c>
      <c r="B60" s="67" t="s">
        <v>32</v>
      </c>
      <c r="C60" s="100">
        <f>C61+C63+C64+C65+C66+C67</f>
        <v>5551</v>
      </c>
      <c r="D60" s="106"/>
      <c r="E60" s="106"/>
    </row>
    <row r="61" spans="1:5" s="16" customFormat="1" ht="30" customHeight="1">
      <c r="A61" s="68" t="s">
        <v>40</v>
      </c>
      <c r="B61" s="69" t="s">
        <v>33</v>
      </c>
      <c r="C61" s="100">
        <f>CENTRALA!C41+'Razem OW'!C41</f>
        <v>698</v>
      </c>
      <c r="D61" s="106"/>
      <c r="E61" s="106"/>
    </row>
    <row r="62" spans="1:5" s="16" customFormat="1" ht="30" customHeight="1">
      <c r="A62" s="68" t="s">
        <v>41</v>
      </c>
      <c r="B62" s="70" t="s">
        <v>34</v>
      </c>
      <c r="C62" s="100">
        <f>CENTRALA!C42+'Razem OW'!C42</f>
        <v>670</v>
      </c>
      <c r="D62" s="106"/>
      <c r="E62" s="106"/>
    </row>
    <row r="63" spans="1:5" s="16" customFormat="1" ht="30" customHeight="1">
      <c r="A63" s="68" t="s">
        <v>42</v>
      </c>
      <c r="B63" s="69" t="s">
        <v>35</v>
      </c>
      <c r="C63" s="100">
        <f>CENTRALA!C43+'Razem OW'!C43</f>
        <v>631</v>
      </c>
      <c r="D63" s="106"/>
      <c r="E63" s="106"/>
    </row>
    <row r="64" spans="1:5" s="16" customFormat="1" ht="30" customHeight="1">
      <c r="A64" s="68" t="s">
        <v>43</v>
      </c>
      <c r="B64" s="69" t="s">
        <v>36</v>
      </c>
      <c r="C64" s="100">
        <f>CENTRALA!C44+'Razem OW'!C44</f>
        <v>34</v>
      </c>
      <c r="D64" s="106"/>
      <c r="E64" s="106"/>
    </row>
    <row r="65" spans="1:5" s="16" customFormat="1" ht="30" customHeight="1">
      <c r="A65" s="68" t="s">
        <v>44</v>
      </c>
      <c r="B65" s="69" t="s">
        <v>37</v>
      </c>
      <c r="C65" s="100">
        <f>CENTRALA!C45+'Razem OW'!C45</f>
        <v>0</v>
      </c>
      <c r="D65" s="106"/>
      <c r="E65" s="106"/>
    </row>
    <row r="66" spans="1:5" s="16" customFormat="1" ht="30" customHeight="1">
      <c r="A66" s="68" t="s">
        <v>45</v>
      </c>
      <c r="B66" s="69" t="s">
        <v>38</v>
      </c>
      <c r="C66" s="100">
        <f>CENTRALA!C46+'Razem OW'!C46</f>
        <v>3824</v>
      </c>
      <c r="D66" s="106"/>
      <c r="E66" s="106"/>
    </row>
    <row r="67" spans="1:5" s="17" customFormat="1" ht="30" customHeight="1">
      <c r="A67" s="68" t="s">
        <v>46</v>
      </c>
      <c r="B67" s="69" t="s">
        <v>39</v>
      </c>
      <c r="C67" s="100">
        <f>CENTRALA!C47+'Razem OW'!C47</f>
        <v>364</v>
      </c>
      <c r="D67" s="106"/>
      <c r="E67" s="106"/>
    </row>
    <row r="68" spans="1:5" ht="30" customHeight="1">
      <c r="A68" s="33" t="s">
        <v>22</v>
      </c>
      <c r="B68" s="52" t="s">
        <v>187</v>
      </c>
      <c r="C68" s="100">
        <f>CENTRALA!C48+'Razem OW'!C48</f>
        <v>316802</v>
      </c>
      <c r="D68" s="106"/>
      <c r="E68" s="106"/>
    </row>
    <row r="69" spans="1:5" ht="30" customHeight="1">
      <c r="A69" s="68" t="s">
        <v>188</v>
      </c>
      <c r="B69" s="69" t="s">
        <v>189</v>
      </c>
      <c r="C69" s="100">
        <f>CENTRALA!C49+'Razem OW'!C49</f>
        <v>1366</v>
      </c>
      <c r="D69" s="106"/>
      <c r="E69" s="106"/>
    </row>
    <row r="70" spans="1:5" ht="30" customHeight="1">
      <c r="A70" s="56" t="s">
        <v>23</v>
      </c>
      <c r="B70" s="61" t="s">
        <v>55</v>
      </c>
      <c r="C70" s="100">
        <f>SUM(C71:C74)</f>
        <v>71192</v>
      </c>
      <c r="D70" s="106"/>
      <c r="E70" s="106"/>
    </row>
    <row r="71" spans="1:5" s="16" customFormat="1" ht="30" customHeight="1">
      <c r="A71" s="68" t="s">
        <v>51</v>
      </c>
      <c r="B71" s="69" t="s">
        <v>47</v>
      </c>
      <c r="C71" s="100">
        <f>CENTRALA!C51+'Razem OW'!C51</f>
        <v>54216</v>
      </c>
      <c r="D71" s="106"/>
      <c r="E71" s="106"/>
    </row>
    <row r="72" spans="1:5" s="16" customFormat="1" ht="30" customHeight="1">
      <c r="A72" s="68" t="s">
        <v>52</v>
      </c>
      <c r="B72" s="69" t="s">
        <v>48</v>
      </c>
      <c r="C72" s="100">
        <f>CENTRALA!C52+'Razem OW'!C52</f>
        <v>7682</v>
      </c>
      <c r="D72" s="106"/>
      <c r="E72" s="106"/>
    </row>
    <row r="73" spans="1:5" s="16" customFormat="1" ht="30" customHeight="1">
      <c r="A73" s="68" t="s">
        <v>53</v>
      </c>
      <c r="B73" s="69" t="s">
        <v>49</v>
      </c>
      <c r="C73" s="100">
        <f>CENTRALA!C53+'Razem OW'!C53</f>
        <v>0</v>
      </c>
      <c r="D73" s="106"/>
      <c r="E73" s="106"/>
    </row>
    <row r="74" spans="1:5" s="16" customFormat="1" ht="30" customHeight="1">
      <c r="A74" s="68" t="s">
        <v>54</v>
      </c>
      <c r="B74" s="69" t="s">
        <v>50</v>
      </c>
      <c r="C74" s="100">
        <f>CENTRALA!C54+'Razem OW'!C54</f>
        <v>9294</v>
      </c>
      <c r="D74" s="106"/>
      <c r="E74" s="106"/>
    </row>
    <row r="75" spans="1:5" ht="30" customHeight="1">
      <c r="A75" s="56" t="s">
        <v>24</v>
      </c>
      <c r="B75" s="57" t="s">
        <v>25</v>
      </c>
      <c r="C75" s="100">
        <f>CENTRALA!C55+'Razem OW'!C55</f>
        <v>50</v>
      </c>
      <c r="D75" s="114"/>
      <c r="E75" s="106"/>
    </row>
    <row r="76" spans="1:5" ht="42" customHeight="1">
      <c r="A76" s="56" t="s">
        <v>26</v>
      </c>
      <c r="B76" s="57" t="s">
        <v>190</v>
      </c>
      <c r="C76" s="101">
        <f>CENTRALA!C56+'Razem OW'!C56</f>
        <v>113861</v>
      </c>
      <c r="D76" s="106"/>
      <c r="E76" s="106"/>
    </row>
    <row r="77" spans="1:5" ht="30" customHeight="1">
      <c r="A77" s="56" t="s">
        <v>27</v>
      </c>
      <c r="B77" s="57" t="s">
        <v>28</v>
      </c>
      <c r="C77" s="100">
        <f>CENTRALA!C57+'Razem OW'!C57</f>
        <v>7734</v>
      </c>
      <c r="D77" s="106"/>
      <c r="E77" s="106"/>
    </row>
    <row r="78" spans="1:5" s="14" customFormat="1" ht="33" customHeight="1">
      <c r="A78" s="71" t="s">
        <v>156</v>
      </c>
      <c r="B78" s="72" t="s">
        <v>194</v>
      </c>
      <c r="C78" s="13">
        <f>'[4]PP-PK 2014-2017'!E$78</f>
        <v>202432</v>
      </c>
      <c r="D78" s="106"/>
      <c r="E78" s="106"/>
    </row>
    <row r="79" spans="1:5" s="14" customFormat="1" ht="33" customHeight="1">
      <c r="A79" s="71" t="s">
        <v>158</v>
      </c>
      <c r="B79" s="72" t="s">
        <v>157</v>
      </c>
      <c r="C79" s="13">
        <f>C80+C81+C82+C83</f>
        <v>257828</v>
      </c>
      <c r="D79" s="106"/>
      <c r="E79" s="106"/>
    </row>
    <row r="80" spans="1:4" ht="47.25" customHeight="1">
      <c r="A80" s="56" t="s">
        <v>106</v>
      </c>
      <c r="B80" s="57" t="s">
        <v>128</v>
      </c>
      <c r="C80" s="100">
        <f>CENTRALA!C59+'Razem OW'!C59</f>
        <v>878</v>
      </c>
      <c r="D80" s="107"/>
    </row>
    <row r="81" spans="1:4" ht="33.75" customHeight="1">
      <c r="A81" s="56" t="s">
        <v>30</v>
      </c>
      <c r="B81" s="57" t="s">
        <v>57</v>
      </c>
      <c r="C81" s="100">
        <f>CENTRALA!C60+'Razem OW'!C60</f>
        <v>228788</v>
      </c>
      <c r="D81" s="106"/>
    </row>
    <row r="82" spans="1:4" ht="30" customHeight="1">
      <c r="A82" s="56" t="s">
        <v>31</v>
      </c>
      <c r="B82" s="57" t="s">
        <v>108</v>
      </c>
      <c r="C82" s="100">
        <f>CENTRALA!C61+'Razem OW'!C61</f>
        <v>0</v>
      </c>
      <c r="D82" s="106"/>
    </row>
    <row r="83" spans="1:4" ht="30" customHeight="1">
      <c r="A83" s="56" t="s">
        <v>107</v>
      </c>
      <c r="B83" s="61" t="s">
        <v>109</v>
      </c>
      <c r="C83" s="100">
        <f>CENTRALA!C62+'Razem OW'!C62</f>
        <v>28162</v>
      </c>
      <c r="D83" s="106"/>
    </row>
    <row r="84" spans="1:4" s="14" customFormat="1" ht="33" customHeight="1">
      <c r="A84" s="71" t="s">
        <v>159</v>
      </c>
      <c r="B84" s="72" t="s">
        <v>131</v>
      </c>
      <c r="C84" s="13">
        <f>C85+C86</f>
        <v>61161</v>
      </c>
      <c r="D84" s="106"/>
    </row>
    <row r="85" spans="1:4" ht="30" customHeight="1">
      <c r="A85" s="56" t="s">
        <v>110</v>
      </c>
      <c r="B85" s="57" t="s">
        <v>111</v>
      </c>
      <c r="C85" s="100">
        <f>'[4]PP-PK 2014-2017'!E$85</f>
        <v>61161</v>
      </c>
      <c r="D85" s="106"/>
    </row>
    <row r="86" spans="1:4" ht="30" customHeight="1">
      <c r="A86" s="56" t="s">
        <v>112</v>
      </c>
      <c r="B86" s="61" t="s">
        <v>113</v>
      </c>
      <c r="C86" s="100">
        <f>'[4]PP-PK 2014-2017'!E$86</f>
        <v>0</v>
      </c>
      <c r="D86" s="106"/>
    </row>
    <row r="87" spans="1:4" s="14" customFormat="1" ht="39.75" customHeight="1">
      <c r="A87" s="71" t="s">
        <v>160</v>
      </c>
      <c r="B87" s="72" t="s">
        <v>135</v>
      </c>
      <c r="C87" s="102">
        <f>CENTRALA!C63+'Razem OW'!C63</f>
        <v>95642</v>
      </c>
      <c r="D87" s="106"/>
    </row>
    <row r="88" spans="1:4" s="14" customFormat="1" ht="64.5" customHeight="1">
      <c r="A88" s="71" t="s">
        <v>161</v>
      </c>
      <c r="B88" s="72" t="s">
        <v>122</v>
      </c>
      <c r="C88" s="13">
        <f>C56-C57+C78-C79+C84-C87</f>
        <v>0</v>
      </c>
      <c r="D88" s="106"/>
    </row>
    <row r="89" spans="1:4" s="14" customFormat="1" ht="33" customHeight="1">
      <c r="A89" s="71" t="s">
        <v>162</v>
      </c>
      <c r="B89" s="72" t="s">
        <v>129</v>
      </c>
      <c r="C89" s="13">
        <f>C90-C91</f>
        <v>0</v>
      </c>
      <c r="D89" s="106"/>
    </row>
    <row r="90" spans="1:4" ht="30" customHeight="1">
      <c r="A90" s="56" t="s">
        <v>115</v>
      </c>
      <c r="B90" s="57" t="s">
        <v>116</v>
      </c>
      <c r="C90" s="100">
        <v>0</v>
      </c>
      <c r="D90" s="106"/>
    </row>
    <row r="91" spans="1:4" ht="30" customHeight="1">
      <c r="A91" s="56" t="s">
        <v>117</v>
      </c>
      <c r="B91" s="57" t="s">
        <v>118</v>
      </c>
      <c r="C91" s="100">
        <v>0</v>
      </c>
      <c r="D91" s="106"/>
    </row>
    <row r="92" spans="1:4" s="18" customFormat="1" ht="33" customHeight="1">
      <c r="A92" s="71" t="s">
        <v>163</v>
      </c>
      <c r="B92" s="73" t="s">
        <v>130</v>
      </c>
      <c r="C92" s="103">
        <f>C88+C89</f>
        <v>0</v>
      </c>
      <c r="D92" s="106"/>
    </row>
    <row r="93" spans="1:4" s="18" customFormat="1" ht="69" customHeight="1">
      <c r="A93" s="71" t="s">
        <v>164</v>
      </c>
      <c r="B93" s="73" t="s">
        <v>119</v>
      </c>
      <c r="C93" s="103">
        <v>0</v>
      </c>
      <c r="D93" s="106"/>
    </row>
    <row r="94" spans="1:4" s="18" customFormat="1" ht="33" customHeight="1">
      <c r="A94" s="71" t="s">
        <v>165</v>
      </c>
      <c r="B94" s="73" t="s">
        <v>136</v>
      </c>
      <c r="C94" s="103">
        <f>C92-C93</f>
        <v>0</v>
      </c>
      <c r="D94" s="106"/>
    </row>
    <row r="95" spans="1:4" s="18" customFormat="1" ht="33" customHeight="1">
      <c r="A95" s="54" t="s">
        <v>166</v>
      </c>
      <c r="B95" s="74" t="s">
        <v>120</v>
      </c>
      <c r="C95" s="103">
        <f>C7+C13+C20+C21+C22+C23+C78+C84</f>
        <v>69352241</v>
      </c>
      <c r="D95" s="106"/>
    </row>
    <row r="96" spans="1:4" s="18" customFormat="1" ht="33" customHeight="1">
      <c r="A96" s="71" t="s">
        <v>167</v>
      </c>
      <c r="B96" s="73" t="s">
        <v>121</v>
      </c>
      <c r="C96" s="103">
        <f>C10+C16+C25+C26+C53+C54+C57+C79+C87</f>
        <v>69352241</v>
      </c>
      <c r="D96" s="106"/>
    </row>
    <row r="97" ht="26.25">
      <c r="C97" s="19"/>
    </row>
    <row r="98" ht="26.25">
      <c r="C98" s="19"/>
    </row>
    <row r="99" spans="2:3" ht="30">
      <c r="B99" s="93"/>
      <c r="C99" s="94"/>
    </row>
    <row r="100" spans="2:3" ht="30">
      <c r="B100" s="93"/>
      <c r="C100" s="96"/>
    </row>
    <row r="101" spans="2:3" ht="30">
      <c r="B101" s="93"/>
      <c r="C101" s="96"/>
    </row>
    <row r="102" ht="26.25">
      <c r="C102" s="108"/>
    </row>
    <row r="103" ht="26.25">
      <c r="C103" s="19"/>
    </row>
    <row r="104" ht="26.25">
      <c r="C104" s="19"/>
    </row>
    <row r="105" ht="26.25">
      <c r="C105" s="19"/>
    </row>
    <row r="106" ht="26.25">
      <c r="C106" s="19"/>
    </row>
    <row r="107" ht="26.25">
      <c r="C107" s="19"/>
    </row>
    <row r="108" ht="26.25">
      <c r="C108" s="19"/>
    </row>
    <row r="109" ht="26.25">
      <c r="C109" s="19"/>
    </row>
    <row r="110" ht="26.25">
      <c r="C110" s="19"/>
    </row>
  </sheetData>
  <sheetProtection/>
  <mergeCells count="5">
    <mergeCell ref="A2:B2"/>
    <mergeCell ref="A1:C1"/>
    <mergeCell ref="A4:A5"/>
    <mergeCell ref="B4:B5"/>
    <mergeCell ref="C4:C5"/>
  </mergeCells>
  <printOptions horizontalCentered="1"/>
  <pageMargins left="0" right="0" top="0.3937007874015748" bottom="0.5905511811023623" header="0.5118110236220472" footer="0.3937007874015748"/>
  <pageSetup fitToHeight="2" fitToWidth="1" horizontalDpi="600" verticalDpi="600" orientation="portrait" paperSize="9" scale="42" r:id="rId1"/>
  <headerFooter alignWithMargins="0">
    <oddFooter>&amp;R&amp;20&amp;P</oddFooter>
  </headerFooter>
  <rowBreaks count="1" manualBreakCount="1">
    <brk id="56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3"/>
  <sheetViews>
    <sheetView showGridLines="0" view="pageBreakPreview" zoomScale="55" zoomScaleNormal="50" zoomScaleSheetLayoutView="55" zoomScalePageLayoutView="0" workbookViewId="0" topLeftCell="A1">
      <pane xSplit="2" ySplit="7" topLeftCell="C41" activePane="bottomRight" state="frozen"/>
      <selection pane="topLeft" activeCell="D1" sqref="D1:AE65536"/>
      <selection pane="topRight" activeCell="D1" sqref="D1:AE65536"/>
      <selection pane="bottomLeft" activeCell="D1" sqref="D1:AE65536"/>
      <selection pane="bottomRight" activeCell="D1" sqref="D1:AE6553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22" t="str">
        <f>NFZ!A1</f>
        <v>ROCZNY PLAN FINANSOWY NARODOWEGO FUNDUSZU ZDROWIA NA ROK 2015</v>
      </c>
      <c r="B1" s="122"/>
      <c r="C1" s="122"/>
    </row>
    <row r="2" spans="1:3" s="51" customFormat="1" ht="33" customHeight="1">
      <c r="A2" s="88" t="s">
        <v>69</v>
      </c>
      <c r="B2" s="88"/>
      <c r="C2" s="104">
        <v>1.034</v>
      </c>
    </row>
    <row r="3" spans="1:3" ht="33" customHeight="1">
      <c r="A3" s="1"/>
      <c r="B3" s="76"/>
      <c r="C3" s="86"/>
    </row>
    <row r="4" spans="1:3" s="6" customFormat="1" ht="45" customHeight="1">
      <c r="A4" s="126" t="s">
        <v>139</v>
      </c>
      <c r="B4" s="125" t="s">
        <v>56</v>
      </c>
      <c r="C4" s="123" t="str">
        <f>Dolnośląski!C4</f>
        <v>Plan finansowy oddziału wojewódzkiego Narodowego Funduszu Zdrowia na rok 2015</v>
      </c>
    </row>
    <row r="5" spans="1:3" s="6" customFormat="1" ht="45" customHeight="1">
      <c r="A5" s="125"/>
      <c r="B5" s="125"/>
      <c r="C5" s="124"/>
    </row>
    <row r="6" spans="1:3" s="4" customFormat="1" ht="14.25">
      <c r="A6" s="22">
        <v>1</v>
      </c>
      <c r="B6" s="23">
        <v>2</v>
      </c>
      <c r="C6" s="22">
        <v>3</v>
      </c>
    </row>
    <row r="7" spans="1:4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9175349</v>
      </c>
      <c r="D7" s="109"/>
    </row>
    <row r="8" spans="1:4" ht="33" customHeight="1">
      <c r="A8" s="30" t="s">
        <v>1</v>
      </c>
      <c r="B8" s="78" t="s">
        <v>140</v>
      </c>
      <c r="C8" s="80">
        <f>'[11]Plan 2015'!$C8</f>
        <v>1094000</v>
      </c>
      <c r="D8" s="109"/>
    </row>
    <row r="9" spans="1:4" ht="33" customHeight="1">
      <c r="A9" s="30" t="s">
        <v>2</v>
      </c>
      <c r="B9" s="78" t="s">
        <v>141</v>
      </c>
      <c r="C9" s="80">
        <f>'[11]Plan 2015'!$C9</f>
        <v>767872</v>
      </c>
      <c r="D9" s="109"/>
    </row>
    <row r="10" spans="1:4" ht="33" customHeight="1">
      <c r="A10" s="30" t="s">
        <v>3</v>
      </c>
      <c r="B10" s="78" t="s">
        <v>138</v>
      </c>
      <c r="C10" s="80">
        <f>'[11]Plan 2015'!$C10</f>
        <v>4352297</v>
      </c>
      <c r="D10" s="109"/>
    </row>
    <row r="11" spans="1:4" ht="31.5" customHeight="1">
      <c r="A11" s="79" t="s">
        <v>58</v>
      </c>
      <c r="B11" s="89" t="s">
        <v>168</v>
      </c>
      <c r="C11" s="80">
        <f>'[11]Plan 2015'!$C11</f>
        <v>404058</v>
      </c>
      <c r="D11" s="109"/>
    </row>
    <row r="12" spans="1:4" ht="31.5" customHeight="1">
      <c r="A12" s="79" t="s">
        <v>169</v>
      </c>
      <c r="B12" s="89" t="s">
        <v>172</v>
      </c>
      <c r="C12" s="80">
        <f>'[11]Plan 2015'!$C12</f>
        <v>366661</v>
      </c>
      <c r="D12" s="109"/>
    </row>
    <row r="13" spans="1:4" ht="31.5" customHeight="1">
      <c r="A13" s="79" t="s">
        <v>170</v>
      </c>
      <c r="B13" s="89" t="s">
        <v>173</v>
      </c>
      <c r="C13" s="80">
        <f>'[11]Plan 2015'!$C13</f>
        <v>222958</v>
      </c>
      <c r="D13" s="109"/>
    </row>
    <row r="14" spans="1:4" ht="31.5" customHeight="1">
      <c r="A14" s="79" t="s">
        <v>171</v>
      </c>
      <c r="B14" s="89" t="s">
        <v>174</v>
      </c>
      <c r="C14" s="80">
        <f>'[11]Plan 2015'!$C14</f>
        <v>82004</v>
      </c>
      <c r="D14" s="109"/>
    </row>
    <row r="15" spans="1:4" ht="33" customHeight="1">
      <c r="A15" s="30" t="s">
        <v>4</v>
      </c>
      <c r="B15" s="78" t="s">
        <v>146</v>
      </c>
      <c r="C15" s="80">
        <f>'[11]Plan 2015'!$C15</f>
        <v>332070</v>
      </c>
      <c r="D15" s="109"/>
    </row>
    <row r="16" spans="1:4" ht="33" customHeight="1">
      <c r="A16" s="30" t="s">
        <v>5</v>
      </c>
      <c r="B16" s="78" t="s">
        <v>142</v>
      </c>
      <c r="C16" s="80">
        <f>'[11]Plan 2015'!$C16</f>
        <v>383149</v>
      </c>
      <c r="D16" s="109"/>
    </row>
    <row r="17" spans="1:4" ht="33" customHeight="1">
      <c r="A17" s="30" t="s">
        <v>6</v>
      </c>
      <c r="B17" s="78" t="s">
        <v>148</v>
      </c>
      <c r="C17" s="80">
        <f>'[11]Plan 2015'!$C17</f>
        <v>141048</v>
      </c>
      <c r="D17" s="109"/>
    </row>
    <row r="18" spans="1:4" ht="33" customHeight="1">
      <c r="A18" s="30" t="s">
        <v>7</v>
      </c>
      <c r="B18" s="78" t="s">
        <v>147</v>
      </c>
      <c r="C18" s="80">
        <f>'[11]Plan 2015'!$C18</f>
        <v>38671</v>
      </c>
      <c r="D18" s="109"/>
    </row>
    <row r="19" spans="1:4" ht="33" customHeight="1">
      <c r="A19" s="30" t="s">
        <v>8</v>
      </c>
      <c r="B19" s="78" t="s">
        <v>143</v>
      </c>
      <c r="C19" s="80">
        <f>'[11]Plan 2015'!$C19</f>
        <v>188224</v>
      </c>
      <c r="D19" s="109"/>
    </row>
    <row r="20" spans="1:4" ht="33" customHeight="1">
      <c r="A20" s="30" t="s">
        <v>9</v>
      </c>
      <c r="B20" s="78" t="s">
        <v>144</v>
      </c>
      <c r="C20" s="80">
        <f>'[11]Plan 2015'!$C20</f>
        <v>102890</v>
      </c>
      <c r="D20" s="109"/>
    </row>
    <row r="21" spans="1:4" ht="33" customHeight="1">
      <c r="A21" s="30" t="s">
        <v>10</v>
      </c>
      <c r="B21" s="78" t="s">
        <v>149</v>
      </c>
      <c r="C21" s="80">
        <f>'[11]Plan 2015'!$C21</f>
        <v>7783</v>
      </c>
      <c r="D21" s="109"/>
    </row>
    <row r="22" spans="1:4" ht="46.5" customHeight="1">
      <c r="A22" s="30" t="s">
        <v>11</v>
      </c>
      <c r="B22" s="78" t="s">
        <v>145</v>
      </c>
      <c r="C22" s="80">
        <f>'[11]Plan 2015'!$C22</f>
        <v>21105</v>
      </c>
      <c r="D22" s="109"/>
    </row>
    <row r="23" spans="1:4" ht="33" customHeight="1">
      <c r="A23" s="30" t="s">
        <v>12</v>
      </c>
      <c r="B23" s="78" t="s">
        <v>198</v>
      </c>
      <c r="C23" s="80">
        <f>'[11]Plan 2015'!$C23</f>
        <v>242389</v>
      </c>
      <c r="D23" s="109"/>
    </row>
    <row r="24" spans="1:4" ht="33" customHeight="1">
      <c r="A24" s="30" t="s">
        <v>13</v>
      </c>
      <c r="B24" s="78" t="s">
        <v>176</v>
      </c>
      <c r="C24" s="80">
        <f>'[11]Plan 2015'!$C24</f>
        <v>120000</v>
      </c>
      <c r="D24" s="109"/>
    </row>
    <row r="25" spans="1:4" ht="33" customHeight="1">
      <c r="A25" s="31" t="s">
        <v>14</v>
      </c>
      <c r="B25" s="78" t="s">
        <v>177</v>
      </c>
      <c r="C25" s="80">
        <f>'[11]Plan 2015'!$C25</f>
        <v>1072202</v>
      </c>
      <c r="D25" s="109"/>
    </row>
    <row r="26" spans="1:4" ht="31.5">
      <c r="A26" s="29" t="s">
        <v>150</v>
      </c>
      <c r="B26" s="89" t="s">
        <v>179</v>
      </c>
      <c r="C26" s="80">
        <f>'[11]Plan 2015'!$C26</f>
        <v>1064117</v>
      </c>
      <c r="D26" s="109"/>
    </row>
    <row r="27" spans="1:4" ht="31.5" customHeight="1">
      <c r="A27" s="79" t="s">
        <v>178</v>
      </c>
      <c r="B27" s="89" t="s">
        <v>181</v>
      </c>
      <c r="C27" s="80">
        <f>'[11]Plan 2015'!$C27</f>
        <v>6085</v>
      </c>
      <c r="D27" s="109"/>
    </row>
    <row r="28" spans="1:4" ht="31.5" customHeight="1">
      <c r="A28" s="79" t="s">
        <v>182</v>
      </c>
      <c r="B28" s="89" t="s">
        <v>180</v>
      </c>
      <c r="C28" s="80">
        <f>'[11]Plan 2015'!$C28</f>
        <v>2000</v>
      </c>
      <c r="D28" s="109"/>
    </row>
    <row r="29" spans="1:4" ht="33" customHeight="1">
      <c r="A29" s="32" t="s">
        <v>15</v>
      </c>
      <c r="B29" s="37" t="s">
        <v>126</v>
      </c>
      <c r="C29" s="80">
        <f>'[11]Plan 2015'!$C29</f>
        <v>0</v>
      </c>
      <c r="D29" s="109"/>
    </row>
    <row r="30" spans="1:4" ht="33" customHeight="1">
      <c r="A30" s="32" t="s">
        <v>123</v>
      </c>
      <c r="B30" s="41" t="s">
        <v>183</v>
      </c>
      <c r="C30" s="80">
        <f>'[11]Plan 2015'!$C30</f>
        <v>0</v>
      </c>
      <c r="D30" s="109"/>
    </row>
    <row r="31" spans="1:4" ht="31.5" customHeight="1">
      <c r="A31" s="79" t="s">
        <v>184</v>
      </c>
      <c r="B31" s="89" t="s">
        <v>200</v>
      </c>
      <c r="C31" s="80">
        <f>'[11]Plan 2015'!$C31</f>
        <v>0</v>
      </c>
      <c r="D31" s="109"/>
    </row>
    <row r="32" spans="1:4" ht="33" customHeight="1">
      <c r="A32" s="32" t="s">
        <v>124</v>
      </c>
      <c r="B32" s="38" t="s">
        <v>127</v>
      </c>
      <c r="C32" s="80">
        <f>'[11]Plan 2015'!$C32</f>
        <v>306557</v>
      </c>
      <c r="D32" s="109"/>
    </row>
    <row r="33" spans="1:4" ht="33" customHeight="1">
      <c r="A33" s="32" t="s">
        <v>125</v>
      </c>
      <c r="B33" s="41" t="s">
        <v>199</v>
      </c>
      <c r="C33" s="80">
        <f>'[11]Plan 2015'!$C33</f>
        <v>5092</v>
      </c>
      <c r="D33" s="109"/>
    </row>
    <row r="34" spans="1:4" s="5" customFormat="1" ht="31.5" customHeight="1">
      <c r="A34" s="33" t="s">
        <v>60</v>
      </c>
      <c r="B34" s="39" t="s">
        <v>61</v>
      </c>
      <c r="C34" s="83">
        <f>'[11]Plan 2015'!$C34</f>
        <v>0</v>
      </c>
      <c r="D34" s="109"/>
    </row>
    <row r="35" spans="1:4" s="5" customFormat="1" ht="31.5" customHeight="1">
      <c r="A35" s="33" t="s">
        <v>59</v>
      </c>
      <c r="B35" s="39" t="s">
        <v>62</v>
      </c>
      <c r="C35" s="83">
        <f>'[11]Plan 2015'!$C35</f>
        <v>228771</v>
      </c>
      <c r="D35" s="109"/>
    </row>
    <row r="36" spans="1:4" s="5" customFormat="1" ht="42.75" customHeight="1">
      <c r="A36" s="33" t="s">
        <v>185</v>
      </c>
      <c r="B36" s="39" t="s">
        <v>186</v>
      </c>
      <c r="C36" s="83">
        <f>C12+C14+C25+C31</f>
        <v>1520867</v>
      </c>
      <c r="D36" s="109"/>
    </row>
    <row r="37" spans="1:4" s="3" customFormat="1" ht="30" customHeight="1">
      <c r="A37" s="27" t="s">
        <v>16</v>
      </c>
      <c r="B37" s="46" t="s">
        <v>196</v>
      </c>
      <c r="C37" s="25">
        <f>C38+C39+C40+C48+C50+C56+C57+C55</f>
        <v>69367</v>
      </c>
      <c r="D37" s="109"/>
    </row>
    <row r="38" spans="1:4" ht="28.5" customHeight="1">
      <c r="A38" s="32" t="s">
        <v>17</v>
      </c>
      <c r="B38" s="41" t="s">
        <v>18</v>
      </c>
      <c r="C38" s="80">
        <f>'[11]Plan 2015'!$C38</f>
        <v>2932</v>
      </c>
      <c r="D38" s="109"/>
    </row>
    <row r="39" spans="1:4" ht="28.5" customHeight="1">
      <c r="A39" s="32" t="s">
        <v>19</v>
      </c>
      <c r="B39" s="41" t="s">
        <v>20</v>
      </c>
      <c r="C39" s="80">
        <f>'[11]Plan 2015'!$C39</f>
        <v>12147</v>
      </c>
      <c r="D39" s="109"/>
    </row>
    <row r="40" spans="1:4" ht="28.5" customHeight="1">
      <c r="A40" s="32" t="s">
        <v>21</v>
      </c>
      <c r="B40" s="42" t="s">
        <v>32</v>
      </c>
      <c r="C40" s="84">
        <f>C41+C43+C44+C45+C46+C47</f>
        <v>482</v>
      </c>
      <c r="D40" s="109"/>
    </row>
    <row r="41" spans="1:4" ht="28.5" customHeight="1">
      <c r="A41" s="43" t="s">
        <v>40</v>
      </c>
      <c r="B41" s="44" t="s">
        <v>33</v>
      </c>
      <c r="C41" s="80">
        <f>'[11]Plan 2015'!$C41</f>
        <v>29</v>
      </c>
      <c r="D41" s="109"/>
    </row>
    <row r="42" spans="1:4" ht="28.5" customHeight="1">
      <c r="A42" s="43" t="s">
        <v>41</v>
      </c>
      <c r="B42" s="45" t="s">
        <v>34</v>
      </c>
      <c r="C42" s="80">
        <f>'[11]Plan 2015'!$C42</f>
        <v>29</v>
      </c>
      <c r="D42" s="109"/>
    </row>
    <row r="43" spans="1:4" ht="28.5" customHeight="1">
      <c r="A43" s="43" t="s">
        <v>42</v>
      </c>
      <c r="B43" s="44" t="s">
        <v>35</v>
      </c>
      <c r="C43" s="80">
        <f>'[11]Plan 2015'!$C43</f>
        <v>42</v>
      </c>
      <c r="D43" s="109"/>
    </row>
    <row r="44" spans="1:4" ht="28.5" customHeight="1">
      <c r="A44" s="43" t="s">
        <v>43</v>
      </c>
      <c r="B44" s="44" t="s">
        <v>36</v>
      </c>
      <c r="C44" s="80">
        <f>'[11]Plan 2015'!$C44</f>
        <v>0</v>
      </c>
      <c r="D44" s="109"/>
    </row>
    <row r="45" spans="1:4" ht="28.5" customHeight="1">
      <c r="A45" s="43" t="s">
        <v>44</v>
      </c>
      <c r="B45" s="44" t="s">
        <v>37</v>
      </c>
      <c r="C45" s="80">
        <f>'[11]Plan 2015'!$C45</f>
        <v>0</v>
      </c>
      <c r="D45" s="109"/>
    </row>
    <row r="46" spans="1:4" ht="28.5" customHeight="1">
      <c r="A46" s="43" t="s">
        <v>45</v>
      </c>
      <c r="B46" s="44" t="s">
        <v>38</v>
      </c>
      <c r="C46" s="80">
        <f>'[11]Plan 2015'!$C46</f>
        <v>382</v>
      </c>
      <c r="D46" s="109"/>
    </row>
    <row r="47" spans="1:4" ht="28.5" customHeight="1">
      <c r="A47" s="43" t="s">
        <v>46</v>
      </c>
      <c r="B47" s="44" t="s">
        <v>39</v>
      </c>
      <c r="C47" s="80">
        <f>'[11]Plan 2015'!$C47</f>
        <v>29</v>
      </c>
      <c r="D47" s="109"/>
    </row>
    <row r="48" spans="1:4" ht="28.5" customHeight="1">
      <c r="A48" s="32" t="s">
        <v>22</v>
      </c>
      <c r="B48" s="41" t="s">
        <v>187</v>
      </c>
      <c r="C48" s="80">
        <f>'[11]Plan 2015'!$C48</f>
        <v>41259</v>
      </c>
      <c r="D48" s="109"/>
    </row>
    <row r="49" spans="1:4" ht="28.5" customHeight="1">
      <c r="A49" s="43" t="s">
        <v>188</v>
      </c>
      <c r="B49" s="44" t="s">
        <v>189</v>
      </c>
      <c r="C49" s="80">
        <f>'[11]Plan 2015'!$C49</f>
        <v>71</v>
      </c>
      <c r="D49" s="109"/>
    </row>
    <row r="50" spans="1:4" ht="28.5" customHeight="1">
      <c r="A50" s="32" t="s">
        <v>23</v>
      </c>
      <c r="B50" s="42" t="s">
        <v>55</v>
      </c>
      <c r="C50" s="84">
        <f>C51+C52+C53+C54</f>
        <v>9121</v>
      </c>
      <c r="D50" s="109"/>
    </row>
    <row r="51" spans="1:4" ht="28.5" customHeight="1">
      <c r="A51" s="43" t="s">
        <v>51</v>
      </c>
      <c r="B51" s="44" t="s">
        <v>47</v>
      </c>
      <c r="C51" s="80">
        <f>'[11]Plan 2015'!$C51</f>
        <v>7092</v>
      </c>
      <c r="D51" s="109"/>
    </row>
    <row r="52" spans="1:4" ht="28.5" customHeight="1">
      <c r="A52" s="43" t="s">
        <v>52</v>
      </c>
      <c r="B52" s="44" t="s">
        <v>48</v>
      </c>
      <c r="C52" s="80">
        <f>'[11]Plan 2015'!$C52</f>
        <v>1011</v>
      </c>
      <c r="D52" s="109"/>
    </row>
    <row r="53" spans="1:4" ht="28.5" customHeight="1">
      <c r="A53" s="43" t="s">
        <v>53</v>
      </c>
      <c r="B53" s="44" t="s">
        <v>49</v>
      </c>
      <c r="C53" s="80">
        <f>'[11]Plan 2015'!$C53</f>
        <v>0</v>
      </c>
      <c r="D53" s="109"/>
    </row>
    <row r="54" spans="1:4" ht="28.5" customHeight="1">
      <c r="A54" s="43" t="s">
        <v>54</v>
      </c>
      <c r="B54" s="44" t="s">
        <v>50</v>
      </c>
      <c r="C54" s="80">
        <f>'[11]Plan 2015'!$C54</f>
        <v>1018</v>
      </c>
      <c r="D54" s="109"/>
    </row>
    <row r="55" spans="1:4" ht="28.5" customHeight="1">
      <c r="A55" s="32" t="s">
        <v>24</v>
      </c>
      <c r="B55" s="41" t="s">
        <v>25</v>
      </c>
      <c r="C55" s="80">
        <f>'[11]Plan 2015'!$C55</f>
        <v>0</v>
      </c>
      <c r="D55" s="109"/>
    </row>
    <row r="56" spans="1:4" ht="28.5" customHeight="1">
      <c r="A56" s="32" t="s">
        <v>26</v>
      </c>
      <c r="B56" s="41" t="s">
        <v>190</v>
      </c>
      <c r="C56" s="80">
        <f>'[11]Plan 2015'!$C56</f>
        <v>2241</v>
      </c>
      <c r="D56" s="109"/>
    </row>
    <row r="57" spans="1:4" ht="28.5" customHeight="1">
      <c r="A57" s="32" t="s">
        <v>27</v>
      </c>
      <c r="B57" s="41" t="s">
        <v>28</v>
      </c>
      <c r="C57" s="80">
        <f>'[11]Plan 2015'!$C57</f>
        <v>1185</v>
      </c>
      <c r="D57" s="109"/>
    </row>
    <row r="58" spans="1:4" s="3" customFormat="1" ht="30" customHeight="1">
      <c r="A58" s="34" t="s">
        <v>29</v>
      </c>
      <c r="B58" s="46" t="s">
        <v>191</v>
      </c>
      <c r="C58" s="82">
        <f>C59+C60+C61+C62</f>
        <v>34511</v>
      </c>
      <c r="D58" s="109"/>
    </row>
    <row r="59" spans="1:4" ht="42" customHeight="1">
      <c r="A59" s="32" t="s">
        <v>106</v>
      </c>
      <c r="B59" s="41" t="s">
        <v>128</v>
      </c>
      <c r="C59" s="80">
        <f>'[11]Plan 2015'!$C59</f>
        <v>0</v>
      </c>
      <c r="D59" s="109"/>
    </row>
    <row r="60" spans="1:4" ht="31.5" customHeight="1">
      <c r="A60" s="32" t="s">
        <v>30</v>
      </c>
      <c r="B60" s="41" t="s">
        <v>57</v>
      </c>
      <c r="C60" s="80">
        <f>'[11]Plan 2015'!$C60</f>
        <v>23211</v>
      </c>
      <c r="D60" s="109"/>
    </row>
    <row r="61" spans="1:4" ht="31.5" customHeight="1">
      <c r="A61" s="32" t="s">
        <v>31</v>
      </c>
      <c r="B61" s="41" t="s">
        <v>108</v>
      </c>
      <c r="C61" s="80">
        <f>'[11]Plan 2015'!$C61</f>
        <v>0</v>
      </c>
      <c r="D61" s="109"/>
    </row>
    <row r="62" spans="1:4" ht="31.5" customHeight="1">
      <c r="A62" s="32" t="s">
        <v>107</v>
      </c>
      <c r="B62" s="41" t="s">
        <v>109</v>
      </c>
      <c r="C62" s="80">
        <f>'[11]Plan 2015'!$C62</f>
        <v>11300</v>
      </c>
      <c r="D62" s="109"/>
    </row>
    <row r="63" spans="1:4" ht="32.25" customHeight="1">
      <c r="A63" s="34" t="s">
        <v>114</v>
      </c>
      <c r="B63" s="46" t="s">
        <v>135</v>
      </c>
      <c r="C63" s="82">
        <f>'[11]Plan 2015'!$C63</f>
        <v>12260</v>
      </c>
      <c r="D63" s="109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3"/>
  <sheetViews>
    <sheetView showGridLines="0" view="pageBreakPreview" zoomScale="55" zoomScaleNormal="60" zoomScaleSheetLayoutView="55" zoomScalePageLayoutView="0" workbookViewId="0" topLeftCell="A1">
      <pane xSplit="2" ySplit="7" topLeftCell="C11" activePane="bottomRight" state="frozen"/>
      <selection pane="topLeft" activeCell="D1" sqref="D1:AE65536"/>
      <selection pane="topRight" activeCell="D1" sqref="D1:AE65536"/>
      <selection pane="bottomLeft" activeCell="D1" sqref="D1:AE65536"/>
      <selection pane="bottomRight" activeCell="B31" sqref="B31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22" t="str">
        <f>NFZ!A1</f>
        <v>ROCZNY PLAN FINANSOWY NARODOWEGO FUNDUSZU ZDROWIA NA ROK 2015</v>
      </c>
      <c r="B1" s="122"/>
      <c r="C1" s="122"/>
    </row>
    <row r="2" spans="1:3" s="51" customFormat="1" ht="33" customHeight="1">
      <c r="A2" s="88" t="s">
        <v>70</v>
      </c>
      <c r="B2" s="88"/>
      <c r="C2" s="104">
        <v>1.034</v>
      </c>
    </row>
    <row r="3" spans="1:3" ht="33" customHeight="1">
      <c r="A3" s="1"/>
      <c r="B3" s="76"/>
      <c r="C3" s="86"/>
    </row>
    <row r="4" spans="1:3" s="6" customFormat="1" ht="45" customHeight="1">
      <c r="A4" s="126" t="s">
        <v>139</v>
      </c>
      <c r="B4" s="125" t="s">
        <v>56</v>
      </c>
      <c r="C4" s="123" t="str">
        <f>Dolnośląski!C4</f>
        <v>Plan finansowy oddziału wojewódzkiego Narodowego Funduszu Zdrowia na rok 2015</v>
      </c>
    </row>
    <row r="5" spans="1:3" s="6" customFormat="1" ht="45" customHeight="1">
      <c r="A5" s="125"/>
      <c r="B5" s="125"/>
      <c r="C5" s="124"/>
    </row>
    <row r="6" spans="1:3" s="4" customFormat="1" ht="14.25">
      <c r="A6" s="22">
        <v>1</v>
      </c>
      <c r="B6" s="23">
        <v>2</v>
      </c>
      <c r="C6" s="22">
        <v>3</v>
      </c>
    </row>
    <row r="7" spans="1:4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1574866</v>
      </c>
      <c r="D7" s="109"/>
    </row>
    <row r="8" spans="1:4" ht="33" customHeight="1">
      <c r="A8" s="30" t="s">
        <v>1</v>
      </c>
      <c r="B8" s="78" t="s">
        <v>140</v>
      </c>
      <c r="C8" s="80">
        <f>'[5]Opolski'!$C8</f>
        <v>188328</v>
      </c>
      <c r="D8" s="109"/>
    </row>
    <row r="9" spans="1:4" ht="33" customHeight="1">
      <c r="A9" s="30" t="s">
        <v>2</v>
      </c>
      <c r="B9" s="78" t="s">
        <v>141</v>
      </c>
      <c r="C9" s="80">
        <f>'[5]Opolski'!$C9</f>
        <v>118950</v>
      </c>
      <c r="D9" s="109"/>
    </row>
    <row r="10" spans="1:4" ht="33" customHeight="1">
      <c r="A10" s="30" t="s">
        <v>3</v>
      </c>
      <c r="B10" s="78" t="s">
        <v>138</v>
      </c>
      <c r="C10" s="80">
        <f>'[5]Opolski'!$C10</f>
        <v>649346</v>
      </c>
      <c r="D10" s="109"/>
    </row>
    <row r="11" spans="1:4" ht="31.5" customHeight="1">
      <c r="A11" s="79" t="s">
        <v>58</v>
      </c>
      <c r="B11" s="89" t="s">
        <v>168</v>
      </c>
      <c r="C11" s="80">
        <f>'[5]Opolski'!$C11</f>
        <v>51580</v>
      </c>
      <c r="D11" s="109"/>
    </row>
    <row r="12" spans="1:4" ht="31.5" customHeight="1">
      <c r="A12" s="79" t="s">
        <v>169</v>
      </c>
      <c r="B12" s="89" t="s">
        <v>172</v>
      </c>
      <c r="C12" s="80">
        <f>'[5]Opolski'!$C12</f>
        <v>47680</v>
      </c>
      <c r="D12" s="109"/>
    </row>
    <row r="13" spans="1:4" ht="31.5" customHeight="1">
      <c r="A13" s="79" t="s">
        <v>170</v>
      </c>
      <c r="B13" s="89" t="s">
        <v>173</v>
      </c>
      <c r="C13" s="80">
        <f>'[5]Opolski'!$C13</f>
        <v>21631</v>
      </c>
      <c r="D13" s="109"/>
    </row>
    <row r="14" spans="1:4" ht="31.5" customHeight="1">
      <c r="A14" s="79" t="s">
        <v>171</v>
      </c>
      <c r="B14" s="89" t="s">
        <v>174</v>
      </c>
      <c r="C14" s="80">
        <f>'[5]Opolski'!$C14</f>
        <v>8901</v>
      </c>
      <c r="D14" s="109"/>
    </row>
    <row r="15" spans="1:4" ht="33" customHeight="1">
      <c r="A15" s="30" t="s">
        <v>4</v>
      </c>
      <c r="B15" s="78" t="s">
        <v>146</v>
      </c>
      <c r="C15" s="80">
        <f>'[5]Opolski'!$C15</f>
        <v>47818</v>
      </c>
      <c r="D15" s="109"/>
    </row>
    <row r="16" spans="1:4" ht="33" customHeight="1">
      <c r="A16" s="30" t="s">
        <v>5</v>
      </c>
      <c r="B16" s="78" t="s">
        <v>142</v>
      </c>
      <c r="C16" s="80">
        <f>'[5]Opolski'!$C16</f>
        <v>46949</v>
      </c>
      <c r="D16" s="109"/>
    </row>
    <row r="17" spans="1:4" ht="33" customHeight="1">
      <c r="A17" s="30" t="s">
        <v>6</v>
      </c>
      <c r="B17" s="78" t="s">
        <v>148</v>
      </c>
      <c r="C17" s="80">
        <f>'[5]Opolski'!$C17</f>
        <v>41750</v>
      </c>
      <c r="D17" s="109"/>
    </row>
    <row r="18" spans="1:4" ht="33" customHeight="1">
      <c r="A18" s="30" t="s">
        <v>7</v>
      </c>
      <c r="B18" s="78" t="s">
        <v>147</v>
      </c>
      <c r="C18" s="80">
        <f>'[5]Opolski'!$C18</f>
        <v>9893</v>
      </c>
      <c r="D18" s="109"/>
    </row>
    <row r="19" spans="1:4" ht="33" customHeight="1">
      <c r="A19" s="30" t="s">
        <v>8</v>
      </c>
      <c r="B19" s="78" t="s">
        <v>143</v>
      </c>
      <c r="C19" s="80">
        <f>'[5]Opolski'!$C19</f>
        <v>44893</v>
      </c>
      <c r="D19" s="109"/>
    </row>
    <row r="20" spans="1:4" ht="33" customHeight="1">
      <c r="A20" s="30" t="s">
        <v>9</v>
      </c>
      <c r="B20" s="78" t="s">
        <v>144</v>
      </c>
      <c r="C20" s="80">
        <f>'[5]Opolski'!$C20</f>
        <v>12700</v>
      </c>
      <c r="D20" s="109"/>
    </row>
    <row r="21" spans="1:4" ht="33" customHeight="1">
      <c r="A21" s="30" t="s">
        <v>10</v>
      </c>
      <c r="B21" s="78" t="s">
        <v>149</v>
      </c>
      <c r="C21" s="80">
        <f>'[5]Opolski'!$C21</f>
        <v>1550</v>
      </c>
      <c r="D21" s="109"/>
    </row>
    <row r="22" spans="1:4" ht="46.5" customHeight="1">
      <c r="A22" s="30" t="s">
        <v>11</v>
      </c>
      <c r="B22" s="78" t="s">
        <v>145</v>
      </c>
      <c r="C22" s="80">
        <f>'[5]Opolski'!$C22</f>
        <v>3967</v>
      </c>
      <c r="D22" s="109"/>
    </row>
    <row r="23" spans="1:4" ht="33" customHeight="1">
      <c r="A23" s="30" t="s">
        <v>12</v>
      </c>
      <c r="B23" s="78" t="s">
        <v>198</v>
      </c>
      <c r="C23" s="80">
        <f>'[5]Opolski'!$C23</f>
        <v>32361</v>
      </c>
      <c r="D23" s="109"/>
    </row>
    <row r="24" spans="1:4" ht="33" customHeight="1">
      <c r="A24" s="30" t="s">
        <v>13</v>
      </c>
      <c r="B24" s="78" t="s">
        <v>176</v>
      </c>
      <c r="C24" s="80">
        <f>'[5]Opolski'!$C24</f>
        <v>22000</v>
      </c>
      <c r="D24" s="109"/>
    </row>
    <row r="25" spans="1:4" ht="33" customHeight="1">
      <c r="A25" s="31" t="s">
        <v>14</v>
      </c>
      <c r="B25" s="78" t="s">
        <v>177</v>
      </c>
      <c r="C25" s="80">
        <f>'[5]Opolski'!$C25</f>
        <v>189828</v>
      </c>
      <c r="D25" s="109"/>
    </row>
    <row r="26" spans="1:4" ht="31.5">
      <c r="A26" s="29" t="s">
        <v>150</v>
      </c>
      <c r="B26" s="89" t="s">
        <v>179</v>
      </c>
      <c r="C26" s="80">
        <f>'[5]Opolski'!$C26</f>
        <v>189018</v>
      </c>
      <c r="D26" s="109"/>
    </row>
    <row r="27" spans="1:4" ht="31.5" customHeight="1">
      <c r="A27" s="79" t="s">
        <v>178</v>
      </c>
      <c r="B27" s="89" t="s">
        <v>181</v>
      </c>
      <c r="C27" s="80">
        <f>'[5]Opolski'!$C27</f>
        <v>700</v>
      </c>
      <c r="D27" s="109"/>
    </row>
    <row r="28" spans="1:4" ht="31.5" customHeight="1">
      <c r="A28" s="79" t="s">
        <v>182</v>
      </c>
      <c r="B28" s="89" t="s">
        <v>180</v>
      </c>
      <c r="C28" s="80">
        <f>'[5]Opolski'!$C28</f>
        <v>110</v>
      </c>
      <c r="D28" s="109"/>
    </row>
    <row r="29" spans="1:4" ht="33" customHeight="1">
      <c r="A29" s="32" t="s">
        <v>15</v>
      </c>
      <c r="B29" s="37" t="s">
        <v>126</v>
      </c>
      <c r="C29" s="80">
        <f>'[5]Opolski'!$C29</f>
        <v>0</v>
      </c>
      <c r="D29" s="109"/>
    </row>
    <row r="30" spans="1:4" ht="33" customHeight="1">
      <c r="A30" s="32" t="s">
        <v>123</v>
      </c>
      <c r="B30" s="41" t="s">
        <v>183</v>
      </c>
      <c r="C30" s="80">
        <f>'[5]Opolski'!$C30</f>
        <v>0</v>
      </c>
      <c r="D30" s="109"/>
    </row>
    <row r="31" spans="1:4" ht="31.5" customHeight="1">
      <c r="A31" s="79" t="s">
        <v>184</v>
      </c>
      <c r="B31" s="89" t="s">
        <v>200</v>
      </c>
      <c r="C31" s="80">
        <f>'[5]Opolski'!$C31</f>
        <v>0</v>
      </c>
      <c r="D31" s="109"/>
    </row>
    <row r="32" spans="1:4" ht="33" customHeight="1">
      <c r="A32" s="32" t="s">
        <v>124</v>
      </c>
      <c r="B32" s="38" t="s">
        <v>127</v>
      </c>
      <c r="C32" s="80">
        <f>'[5]Opolski'!$C32</f>
        <v>160319</v>
      </c>
      <c r="D32" s="109"/>
    </row>
    <row r="33" spans="1:4" ht="33" customHeight="1">
      <c r="A33" s="32" t="s">
        <v>125</v>
      </c>
      <c r="B33" s="41" t="s">
        <v>199</v>
      </c>
      <c r="C33" s="80">
        <f>'[5]Opolski'!$C33</f>
        <v>4214</v>
      </c>
      <c r="D33" s="109"/>
    </row>
    <row r="34" spans="1:4" s="5" customFormat="1" ht="31.5" customHeight="1">
      <c r="A34" s="33" t="s">
        <v>60</v>
      </c>
      <c r="B34" s="39" t="s">
        <v>61</v>
      </c>
      <c r="C34" s="83">
        <f>'[5]Opolski'!$C34</f>
        <v>0</v>
      </c>
      <c r="D34" s="109"/>
    </row>
    <row r="35" spans="1:4" s="5" customFormat="1" ht="31.5" customHeight="1">
      <c r="A35" s="33" t="s">
        <v>59</v>
      </c>
      <c r="B35" s="39" t="s">
        <v>62</v>
      </c>
      <c r="C35" s="83">
        <f>'[5]Opolski'!$C35</f>
        <v>51973</v>
      </c>
      <c r="D35" s="109"/>
    </row>
    <row r="36" spans="1:4" s="5" customFormat="1" ht="42.75" customHeight="1">
      <c r="A36" s="33" t="s">
        <v>185</v>
      </c>
      <c r="B36" s="39" t="s">
        <v>186</v>
      </c>
      <c r="C36" s="83">
        <f>C12+C14+C25+C31</f>
        <v>246409</v>
      </c>
      <c r="D36" s="109"/>
    </row>
    <row r="37" spans="1:4" s="3" customFormat="1" ht="30" customHeight="1">
      <c r="A37" s="27" t="s">
        <v>16</v>
      </c>
      <c r="B37" s="46" t="s">
        <v>196</v>
      </c>
      <c r="C37" s="25">
        <f>C38+C39+C40+C48+C50+C56+C57+C55</f>
        <v>17643</v>
      </c>
      <c r="D37" s="109"/>
    </row>
    <row r="38" spans="1:4" ht="28.5" customHeight="1">
      <c r="A38" s="32" t="s">
        <v>17</v>
      </c>
      <c r="B38" s="41" t="s">
        <v>18</v>
      </c>
      <c r="C38" s="80">
        <f>'[5]Opolski'!$C38</f>
        <v>998</v>
      </c>
      <c r="D38" s="109"/>
    </row>
    <row r="39" spans="1:4" ht="28.5" customHeight="1">
      <c r="A39" s="32" t="s">
        <v>19</v>
      </c>
      <c r="B39" s="41" t="s">
        <v>20</v>
      </c>
      <c r="C39" s="80">
        <f>'[5]Opolski'!$C39</f>
        <v>2239</v>
      </c>
      <c r="D39" s="109"/>
    </row>
    <row r="40" spans="1:4" ht="28.5" customHeight="1">
      <c r="A40" s="32" t="s">
        <v>21</v>
      </c>
      <c r="B40" s="42" t="s">
        <v>32</v>
      </c>
      <c r="C40" s="84">
        <f>C41+C43+C44+C45+C46+C47</f>
        <v>171</v>
      </c>
      <c r="D40" s="109"/>
    </row>
    <row r="41" spans="1:4" ht="28.5" customHeight="1">
      <c r="A41" s="43" t="s">
        <v>40</v>
      </c>
      <c r="B41" s="44" t="s">
        <v>33</v>
      </c>
      <c r="C41" s="80">
        <f>'[5]Opolski'!$C41</f>
        <v>0</v>
      </c>
      <c r="D41" s="109"/>
    </row>
    <row r="42" spans="1:4" ht="28.5" customHeight="1">
      <c r="A42" s="43" t="s">
        <v>41</v>
      </c>
      <c r="B42" s="45" t="s">
        <v>34</v>
      </c>
      <c r="C42" s="80">
        <f>'[5]Opolski'!$C42</f>
        <v>0</v>
      </c>
      <c r="D42" s="109"/>
    </row>
    <row r="43" spans="1:4" ht="28.5" customHeight="1">
      <c r="A43" s="43" t="s">
        <v>42</v>
      </c>
      <c r="B43" s="44" t="s">
        <v>35</v>
      </c>
      <c r="C43" s="80">
        <f>'[5]Opolski'!$C43</f>
        <v>8</v>
      </c>
      <c r="D43" s="109"/>
    </row>
    <row r="44" spans="1:4" ht="28.5" customHeight="1">
      <c r="A44" s="43" t="s">
        <v>43</v>
      </c>
      <c r="B44" s="44" t="s">
        <v>36</v>
      </c>
      <c r="C44" s="80">
        <f>'[5]Opolski'!$C44</f>
        <v>0</v>
      </c>
      <c r="D44" s="109"/>
    </row>
    <row r="45" spans="1:4" ht="28.5" customHeight="1">
      <c r="A45" s="43" t="s">
        <v>44</v>
      </c>
      <c r="B45" s="44" t="s">
        <v>37</v>
      </c>
      <c r="C45" s="80">
        <f>'[5]Opolski'!$C45</f>
        <v>0</v>
      </c>
      <c r="D45" s="109"/>
    </row>
    <row r="46" spans="1:4" ht="28.5" customHeight="1">
      <c r="A46" s="43" t="s">
        <v>45</v>
      </c>
      <c r="B46" s="44" t="s">
        <v>38</v>
      </c>
      <c r="C46" s="80">
        <f>'[5]Opolski'!$C46</f>
        <v>157</v>
      </c>
      <c r="D46" s="109"/>
    </row>
    <row r="47" spans="1:4" ht="28.5" customHeight="1">
      <c r="A47" s="43" t="s">
        <v>46</v>
      </c>
      <c r="B47" s="44" t="s">
        <v>39</v>
      </c>
      <c r="C47" s="80">
        <f>'[5]Opolski'!$C47</f>
        <v>6</v>
      </c>
      <c r="D47" s="109"/>
    </row>
    <row r="48" spans="1:4" ht="28.5" customHeight="1">
      <c r="A48" s="32" t="s">
        <v>22</v>
      </c>
      <c r="B48" s="41" t="s">
        <v>187</v>
      </c>
      <c r="C48" s="80">
        <f>'[5]Opolski'!$C48</f>
        <v>8549</v>
      </c>
      <c r="D48" s="109"/>
    </row>
    <row r="49" spans="1:4" ht="28.5" customHeight="1">
      <c r="A49" s="43" t="s">
        <v>188</v>
      </c>
      <c r="B49" s="44" t="s">
        <v>189</v>
      </c>
      <c r="C49" s="80">
        <f>'[5]Opolski'!$C49</f>
        <v>20</v>
      </c>
      <c r="D49" s="109"/>
    </row>
    <row r="50" spans="1:4" ht="28.5" customHeight="1">
      <c r="A50" s="32" t="s">
        <v>23</v>
      </c>
      <c r="B50" s="42" t="s">
        <v>55</v>
      </c>
      <c r="C50" s="84">
        <f>C51+C52+C53+C54</f>
        <v>1926</v>
      </c>
      <c r="D50" s="109"/>
    </row>
    <row r="51" spans="1:4" ht="28.5" customHeight="1">
      <c r="A51" s="43" t="s">
        <v>51</v>
      </c>
      <c r="B51" s="44" t="s">
        <v>47</v>
      </c>
      <c r="C51" s="80">
        <f>'[5]Opolski'!$C51</f>
        <v>1470</v>
      </c>
      <c r="D51" s="109"/>
    </row>
    <row r="52" spans="1:4" ht="28.5" customHeight="1">
      <c r="A52" s="43" t="s">
        <v>52</v>
      </c>
      <c r="B52" s="44" t="s">
        <v>48</v>
      </c>
      <c r="C52" s="80">
        <f>'[5]Opolski'!$C52</f>
        <v>209</v>
      </c>
      <c r="D52" s="109"/>
    </row>
    <row r="53" spans="1:4" ht="28.5" customHeight="1">
      <c r="A53" s="43" t="s">
        <v>53</v>
      </c>
      <c r="B53" s="44" t="s">
        <v>49</v>
      </c>
      <c r="C53" s="80">
        <f>'[5]Opolski'!$C53</f>
        <v>0</v>
      </c>
      <c r="D53" s="109"/>
    </row>
    <row r="54" spans="1:4" ht="28.5" customHeight="1">
      <c r="A54" s="43" t="s">
        <v>54</v>
      </c>
      <c r="B54" s="44" t="s">
        <v>50</v>
      </c>
      <c r="C54" s="80">
        <f>'[5]Opolski'!$C54</f>
        <v>247</v>
      </c>
      <c r="D54" s="109"/>
    </row>
    <row r="55" spans="1:4" ht="28.5" customHeight="1">
      <c r="A55" s="32" t="s">
        <v>24</v>
      </c>
      <c r="B55" s="41" t="s">
        <v>25</v>
      </c>
      <c r="C55" s="80">
        <f>'[5]Opolski'!$C55</f>
        <v>0</v>
      </c>
      <c r="D55" s="109"/>
    </row>
    <row r="56" spans="1:4" ht="28.5" customHeight="1">
      <c r="A56" s="32" t="s">
        <v>26</v>
      </c>
      <c r="B56" s="41" t="s">
        <v>190</v>
      </c>
      <c r="C56" s="80">
        <f>'[5]Opolski'!$C56</f>
        <v>3560</v>
      </c>
      <c r="D56" s="109"/>
    </row>
    <row r="57" spans="1:4" ht="28.5" customHeight="1">
      <c r="A57" s="32" t="s">
        <v>27</v>
      </c>
      <c r="B57" s="41" t="s">
        <v>28</v>
      </c>
      <c r="C57" s="80">
        <f>'[5]Opolski'!$C57</f>
        <v>200</v>
      </c>
      <c r="D57" s="109"/>
    </row>
    <row r="58" spans="1:4" s="3" customFormat="1" ht="30" customHeight="1">
      <c r="A58" s="34" t="s">
        <v>29</v>
      </c>
      <c r="B58" s="46" t="s">
        <v>191</v>
      </c>
      <c r="C58" s="82">
        <f>C59+C60+C61+C62</f>
        <v>6580</v>
      </c>
      <c r="D58" s="109"/>
    </row>
    <row r="59" spans="1:4" ht="42" customHeight="1">
      <c r="A59" s="32" t="s">
        <v>106</v>
      </c>
      <c r="B59" s="41" t="s">
        <v>128</v>
      </c>
      <c r="C59" s="80">
        <f>'[5]Opolski'!$C59</f>
        <v>0</v>
      </c>
      <c r="D59" s="109"/>
    </row>
    <row r="60" spans="1:4" ht="31.5" customHeight="1">
      <c r="A60" s="32" t="s">
        <v>30</v>
      </c>
      <c r="B60" s="41" t="s">
        <v>57</v>
      </c>
      <c r="C60" s="80">
        <f>'[5]Opolski'!$C60</f>
        <v>5700</v>
      </c>
      <c r="D60" s="109"/>
    </row>
    <row r="61" spans="1:4" ht="31.5" customHeight="1">
      <c r="A61" s="32" t="s">
        <v>31</v>
      </c>
      <c r="B61" s="41" t="s">
        <v>108</v>
      </c>
      <c r="C61" s="80">
        <f>'[5]Opolski'!$C61</f>
        <v>0</v>
      </c>
      <c r="D61" s="109"/>
    </row>
    <row r="62" spans="1:4" ht="31.5" customHeight="1">
      <c r="A62" s="32" t="s">
        <v>107</v>
      </c>
      <c r="B62" s="41" t="s">
        <v>109</v>
      </c>
      <c r="C62" s="80">
        <f>'[5]Opolski'!$C62</f>
        <v>880</v>
      </c>
      <c r="D62" s="109"/>
    </row>
    <row r="63" spans="1:4" ht="32.25" customHeight="1">
      <c r="A63" s="34" t="s">
        <v>114</v>
      </c>
      <c r="B63" s="46" t="s">
        <v>135</v>
      </c>
      <c r="C63" s="82">
        <f>'[5]Opolski'!$C63</f>
        <v>1238</v>
      </c>
      <c r="D63" s="109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3"/>
  <sheetViews>
    <sheetView showGridLines="0" view="pageBreakPreview" zoomScale="55" zoomScaleNormal="70" zoomScaleSheetLayoutView="55" zoomScalePageLayoutView="0" workbookViewId="0" topLeftCell="A1">
      <pane xSplit="2" ySplit="7" topLeftCell="C32" activePane="bottomRight" state="frozen"/>
      <selection pane="topLeft" activeCell="D1" sqref="D1:AE65536"/>
      <selection pane="topRight" activeCell="D1" sqref="D1:AE65536"/>
      <selection pane="bottomLeft" activeCell="D1" sqref="D1:AE65536"/>
      <selection pane="bottomRight" activeCell="D1" sqref="D1:AE6553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22" t="str">
        <f>NFZ!A1</f>
        <v>ROCZNY PLAN FINANSOWY NARODOWEGO FUNDUSZU ZDROWIA NA ROK 2015</v>
      </c>
      <c r="B1" s="122"/>
      <c r="C1" s="122"/>
    </row>
    <row r="2" spans="1:3" s="51" customFormat="1" ht="33" customHeight="1">
      <c r="A2" s="88" t="s">
        <v>71</v>
      </c>
      <c r="B2" s="88"/>
      <c r="C2" s="104">
        <v>1.034</v>
      </c>
    </row>
    <row r="3" spans="1:3" ht="33" customHeight="1">
      <c r="A3" s="1"/>
      <c r="B3" s="76"/>
      <c r="C3" s="86"/>
    </row>
    <row r="4" spans="1:3" s="6" customFormat="1" ht="45" customHeight="1">
      <c r="A4" s="126" t="s">
        <v>139</v>
      </c>
      <c r="B4" s="125" t="s">
        <v>56</v>
      </c>
      <c r="C4" s="123" t="str">
        <f>Dolnośląski!C4</f>
        <v>Plan finansowy oddziału wojewódzkiego Narodowego Funduszu Zdrowia na rok 2015</v>
      </c>
    </row>
    <row r="5" spans="1:3" s="6" customFormat="1" ht="45" customHeight="1">
      <c r="A5" s="125"/>
      <c r="B5" s="125"/>
      <c r="C5" s="124"/>
    </row>
    <row r="6" spans="1:3" s="4" customFormat="1" ht="14.25">
      <c r="A6" s="22">
        <v>1</v>
      </c>
      <c r="B6" s="23">
        <v>2</v>
      </c>
      <c r="C6" s="22">
        <v>3</v>
      </c>
    </row>
    <row r="7" spans="1:4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3403689</v>
      </c>
      <c r="D7" s="109"/>
    </row>
    <row r="8" spans="1:4" ht="33" customHeight="1">
      <c r="A8" s="30" t="s">
        <v>1</v>
      </c>
      <c r="B8" s="78" t="s">
        <v>140</v>
      </c>
      <c r="C8" s="80">
        <f>'[12]Plan 2015'!$C8</f>
        <v>421273</v>
      </c>
      <c r="D8" s="109"/>
    </row>
    <row r="9" spans="1:4" ht="33" customHeight="1">
      <c r="A9" s="30" t="s">
        <v>2</v>
      </c>
      <c r="B9" s="78" t="s">
        <v>141</v>
      </c>
      <c r="C9" s="80">
        <f>'[12]Plan 2015'!$C9</f>
        <v>269585</v>
      </c>
      <c r="D9" s="109"/>
    </row>
    <row r="10" spans="1:4" ht="33" customHeight="1">
      <c r="A10" s="30" t="s">
        <v>3</v>
      </c>
      <c r="B10" s="78" t="s">
        <v>138</v>
      </c>
      <c r="C10" s="80">
        <f>'[12]Plan 2015'!$C10</f>
        <v>1414731</v>
      </c>
      <c r="D10" s="109"/>
    </row>
    <row r="11" spans="1:4" ht="31.5" customHeight="1">
      <c r="A11" s="79" t="s">
        <v>58</v>
      </c>
      <c r="B11" s="89" t="s">
        <v>168</v>
      </c>
      <c r="C11" s="80">
        <f>'[12]Plan 2015'!$C11</f>
        <v>136347</v>
      </c>
      <c r="D11" s="109"/>
    </row>
    <row r="12" spans="1:4" ht="31.5" customHeight="1">
      <c r="A12" s="79" t="s">
        <v>169</v>
      </c>
      <c r="B12" s="89" t="s">
        <v>172</v>
      </c>
      <c r="C12" s="80">
        <f>'[12]Plan 2015'!$C12</f>
        <v>121576</v>
      </c>
      <c r="D12" s="109"/>
    </row>
    <row r="13" spans="1:4" ht="31.5" customHeight="1">
      <c r="A13" s="79" t="s">
        <v>170</v>
      </c>
      <c r="B13" s="89" t="s">
        <v>173</v>
      </c>
      <c r="C13" s="80">
        <f>'[12]Plan 2015'!$C13</f>
        <v>58379</v>
      </c>
      <c r="D13" s="109"/>
    </row>
    <row r="14" spans="1:4" ht="31.5" customHeight="1">
      <c r="A14" s="79" t="s">
        <v>171</v>
      </c>
      <c r="B14" s="89" t="s">
        <v>174</v>
      </c>
      <c r="C14" s="80">
        <f>'[12]Plan 2015'!$C14</f>
        <v>25535</v>
      </c>
      <c r="D14" s="109"/>
    </row>
    <row r="15" spans="1:4" ht="33" customHeight="1">
      <c r="A15" s="30" t="s">
        <v>4</v>
      </c>
      <c r="B15" s="78" t="s">
        <v>146</v>
      </c>
      <c r="C15" s="80">
        <f>'[12]Plan 2015'!$C15</f>
        <v>100095</v>
      </c>
      <c r="D15" s="109"/>
    </row>
    <row r="16" spans="1:4" ht="33" customHeight="1">
      <c r="A16" s="30" t="s">
        <v>5</v>
      </c>
      <c r="B16" s="78" t="s">
        <v>142</v>
      </c>
      <c r="C16" s="80">
        <f>'[12]Plan 2015'!$C16</f>
        <v>137661</v>
      </c>
      <c r="D16" s="109"/>
    </row>
    <row r="17" spans="1:4" ht="33" customHeight="1">
      <c r="A17" s="30" t="s">
        <v>6</v>
      </c>
      <c r="B17" s="78" t="s">
        <v>148</v>
      </c>
      <c r="C17" s="80">
        <f>'[12]Plan 2015'!$C17</f>
        <v>86298</v>
      </c>
      <c r="D17" s="109"/>
    </row>
    <row r="18" spans="1:4" ht="33" customHeight="1">
      <c r="A18" s="30" t="s">
        <v>7</v>
      </c>
      <c r="B18" s="78" t="s">
        <v>147</v>
      </c>
      <c r="C18" s="80">
        <f>'[12]Plan 2015'!$C18</f>
        <v>22000</v>
      </c>
      <c r="D18" s="109"/>
    </row>
    <row r="19" spans="1:4" ht="33" customHeight="1">
      <c r="A19" s="30" t="s">
        <v>8</v>
      </c>
      <c r="B19" s="78" t="s">
        <v>143</v>
      </c>
      <c r="C19" s="80">
        <f>'[12]Plan 2015'!$C19</f>
        <v>104593</v>
      </c>
      <c r="D19" s="109"/>
    </row>
    <row r="20" spans="1:4" ht="33" customHeight="1">
      <c r="A20" s="30" t="s">
        <v>9</v>
      </c>
      <c r="B20" s="78" t="s">
        <v>144</v>
      </c>
      <c r="C20" s="80">
        <f>'[12]Plan 2015'!$C20</f>
        <v>31955</v>
      </c>
      <c r="D20" s="109"/>
    </row>
    <row r="21" spans="1:4" ht="33" customHeight="1">
      <c r="A21" s="30" t="s">
        <v>10</v>
      </c>
      <c r="B21" s="78" t="s">
        <v>149</v>
      </c>
      <c r="C21" s="80">
        <f>'[12]Plan 2015'!$C21</f>
        <v>3166</v>
      </c>
      <c r="D21" s="109"/>
    </row>
    <row r="22" spans="1:4" ht="46.5" customHeight="1">
      <c r="A22" s="30" t="s">
        <v>11</v>
      </c>
      <c r="B22" s="78" t="s">
        <v>145</v>
      </c>
      <c r="C22" s="80">
        <f>'[12]Plan 2015'!$C22</f>
        <v>7258</v>
      </c>
      <c r="D22" s="109"/>
    </row>
    <row r="23" spans="1:4" ht="33" customHeight="1">
      <c r="A23" s="30" t="s">
        <v>12</v>
      </c>
      <c r="B23" s="78" t="s">
        <v>198</v>
      </c>
      <c r="C23" s="80">
        <f>'[12]Plan 2015'!$C23</f>
        <v>80509</v>
      </c>
      <c r="D23" s="109"/>
    </row>
    <row r="24" spans="1:4" ht="33" customHeight="1">
      <c r="A24" s="30" t="s">
        <v>13</v>
      </c>
      <c r="B24" s="78" t="s">
        <v>176</v>
      </c>
      <c r="C24" s="80">
        <f>'[12]Plan 2015'!$C24</f>
        <v>41000</v>
      </c>
      <c r="D24" s="109"/>
    </row>
    <row r="25" spans="1:4" ht="33" customHeight="1">
      <c r="A25" s="31" t="s">
        <v>14</v>
      </c>
      <c r="B25" s="78" t="s">
        <v>177</v>
      </c>
      <c r="C25" s="80">
        <f>'[12]Plan 2015'!$C25</f>
        <v>360000</v>
      </c>
      <c r="D25" s="109"/>
    </row>
    <row r="26" spans="1:4" ht="31.5">
      <c r="A26" s="29" t="s">
        <v>150</v>
      </c>
      <c r="B26" s="89" t="s">
        <v>179</v>
      </c>
      <c r="C26" s="80">
        <f>'[12]Plan 2015'!$C26</f>
        <v>347000</v>
      </c>
      <c r="D26" s="109"/>
    </row>
    <row r="27" spans="1:4" ht="31.5" customHeight="1">
      <c r="A27" s="79" t="s">
        <v>178</v>
      </c>
      <c r="B27" s="89" t="s">
        <v>181</v>
      </c>
      <c r="C27" s="80">
        <f>'[12]Plan 2015'!$C27</f>
        <v>11000</v>
      </c>
      <c r="D27" s="109"/>
    </row>
    <row r="28" spans="1:4" ht="31.5" customHeight="1">
      <c r="A28" s="79" t="s">
        <v>182</v>
      </c>
      <c r="B28" s="89" t="s">
        <v>180</v>
      </c>
      <c r="C28" s="80">
        <f>'[12]Plan 2015'!$C28</f>
        <v>2000</v>
      </c>
      <c r="D28" s="109"/>
    </row>
    <row r="29" spans="1:4" ht="33" customHeight="1">
      <c r="A29" s="32" t="s">
        <v>15</v>
      </c>
      <c r="B29" s="37" t="s">
        <v>126</v>
      </c>
      <c r="C29" s="80">
        <f>'[12]Plan 2015'!$C29</f>
        <v>0</v>
      </c>
      <c r="D29" s="109"/>
    </row>
    <row r="30" spans="1:4" ht="33" customHeight="1">
      <c r="A30" s="32" t="s">
        <v>123</v>
      </c>
      <c r="B30" s="41" t="s">
        <v>183</v>
      </c>
      <c r="C30" s="80">
        <f>'[12]Plan 2015'!$C30</f>
        <v>0</v>
      </c>
      <c r="D30" s="109"/>
    </row>
    <row r="31" spans="1:4" ht="31.5" customHeight="1">
      <c r="A31" s="79" t="s">
        <v>184</v>
      </c>
      <c r="B31" s="89" t="s">
        <v>200</v>
      </c>
      <c r="C31" s="80">
        <f>'[12]Plan 2015'!$C31</f>
        <v>0</v>
      </c>
      <c r="D31" s="109"/>
    </row>
    <row r="32" spans="1:4" ht="33" customHeight="1">
      <c r="A32" s="32" t="s">
        <v>124</v>
      </c>
      <c r="B32" s="38" t="s">
        <v>127</v>
      </c>
      <c r="C32" s="80">
        <f>'[12]Plan 2015'!$C32</f>
        <v>266831</v>
      </c>
      <c r="D32" s="109"/>
    </row>
    <row r="33" spans="1:4" ht="33" customHeight="1">
      <c r="A33" s="32" t="s">
        <v>125</v>
      </c>
      <c r="B33" s="41" t="s">
        <v>199</v>
      </c>
      <c r="C33" s="80">
        <f>'[12]Plan 2015'!$C33</f>
        <v>56734</v>
      </c>
      <c r="D33" s="109"/>
    </row>
    <row r="34" spans="1:4" s="5" customFormat="1" ht="31.5" customHeight="1">
      <c r="A34" s="33" t="s">
        <v>60</v>
      </c>
      <c r="B34" s="39" t="s">
        <v>61</v>
      </c>
      <c r="C34" s="83">
        <f>'[12]Plan 2015'!$C34</f>
        <v>0</v>
      </c>
      <c r="D34" s="109"/>
    </row>
    <row r="35" spans="1:4" s="5" customFormat="1" ht="31.5" customHeight="1">
      <c r="A35" s="33" t="s">
        <v>59</v>
      </c>
      <c r="B35" s="39" t="s">
        <v>62</v>
      </c>
      <c r="C35" s="83">
        <f>'[12]Plan 2015'!$C35</f>
        <v>106590</v>
      </c>
      <c r="D35" s="109"/>
    </row>
    <row r="36" spans="1:4" s="5" customFormat="1" ht="42.75" customHeight="1">
      <c r="A36" s="33" t="s">
        <v>185</v>
      </c>
      <c r="B36" s="39" t="s">
        <v>186</v>
      </c>
      <c r="C36" s="83">
        <f>C12+C14+C25+C31</f>
        <v>507111</v>
      </c>
      <c r="D36" s="109"/>
    </row>
    <row r="37" spans="1:4" s="3" customFormat="1" ht="30" customHeight="1">
      <c r="A37" s="27" t="s">
        <v>16</v>
      </c>
      <c r="B37" s="46" t="s">
        <v>196</v>
      </c>
      <c r="C37" s="25">
        <f>C38+C39+C40+C48+C50+C56+C57+C55</f>
        <v>25765</v>
      </c>
      <c r="D37" s="109"/>
    </row>
    <row r="38" spans="1:4" ht="28.5" customHeight="1">
      <c r="A38" s="32" t="s">
        <v>17</v>
      </c>
      <c r="B38" s="41" t="s">
        <v>18</v>
      </c>
      <c r="C38" s="80">
        <f>'[12]Plan 2015'!$C38</f>
        <v>1311</v>
      </c>
      <c r="D38" s="109"/>
    </row>
    <row r="39" spans="1:4" ht="28.5" customHeight="1">
      <c r="A39" s="32" t="s">
        <v>19</v>
      </c>
      <c r="B39" s="41" t="s">
        <v>20</v>
      </c>
      <c r="C39" s="80">
        <f>'[12]Plan 2015'!$C39</f>
        <v>3694</v>
      </c>
      <c r="D39" s="109"/>
    </row>
    <row r="40" spans="1:4" ht="28.5" customHeight="1">
      <c r="A40" s="32" t="s">
        <v>21</v>
      </c>
      <c r="B40" s="42" t="s">
        <v>32</v>
      </c>
      <c r="C40" s="84">
        <f>C41+C43+C44+C45+C46+C47</f>
        <v>139</v>
      </c>
      <c r="D40" s="109"/>
    </row>
    <row r="41" spans="1:4" ht="28.5" customHeight="1">
      <c r="A41" s="43" t="s">
        <v>40</v>
      </c>
      <c r="B41" s="44" t="s">
        <v>33</v>
      </c>
      <c r="C41" s="80">
        <f>'[12]Plan 2015'!$C41</f>
        <v>27</v>
      </c>
      <c r="D41" s="109"/>
    </row>
    <row r="42" spans="1:4" ht="28.5" customHeight="1">
      <c r="A42" s="43" t="s">
        <v>41</v>
      </c>
      <c r="B42" s="45" t="s">
        <v>34</v>
      </c>
      <c r="C42" s="80">
        <f>'[12]Plan 2015'!$C42</f>
        <v>27</v>
      </c>
      <c r="D42" s="109"/>
    </row>
    <row r="43" spans="1:4" ht="28.5" customHeight="1">
      <c r="A43" s="43" t="s">
        <v>42</v>
      </c>
      <c r="B43" s="44" t="s">
        <v>35</v>
      </c>
      <c r="C43" s="80">
        <f>'[12]Plan 2015'!$C43</f>
        <v>13</v>
      </c>
      <c r="D43" s="109"/>
    </row>
    <row r="44" spans="1:4" ht="28.5" customHeight="1">
      <c r="A44" s="43" t="s">
        <v>43</v>
      </c>
      <c r="B44" s="44" t="s">
        <v>36</v>
      </c>
      <c r="C44" s="80">
        <f>'[12]Plan 2015'!$C44</f>
        <v>0</v>
      </c>
      <c r="D44" s="109"/>
    </row>
    <row r="45" spans="1:4" ht="28.5" customHeight="1">
      <c r="A45" s="43" t="s">
        <v>44</v>
      </c>
      <c r="B45" s="44" t="s">
        <v>37</v>
      </c>
      <c r="C45" s="80">
        <f>'[12]Plan 2015'!$C45</f>
        <v>0</v>
      </c>
      <c r="D45" s="109"/>
    </row>
    <row r="46" spans="1:4" ht="28.5" customHeight="1">
      <c r="A46" s="43" t="s">
        <v>45</v>
      </c>
      <c r="B46" s="44" t="s">
        <v>38</v>
      </c>
      <c r="C46" s="80">
        <f>'[12]Plan 2015'!$C46</f>
        <v>64</v>
      </c>
      <c r="D46" s="109"/>
    </row>
    <row r="47" spans="1:4" ht="28.5" customHeight="1">
      <c r="A47" s="43" t="s">
        <v>46</v>
      </c>
      <c r="B47" s="44" t="s">
        <v>39</v>
      </c>
      <c r="C47" s="80">
        <f>'[12]Plan 2015'!$C47</f>
        <v>35</v>
      </c>
      <c r="D47" s="109"/>
    </row>
    <row r="48" spans="1:4" ht="28.5" customHeight="1">
      <c r="A48" s="32" t="s">
        <v>22</v>
      </c>
      <c r="B48" s="41" t="s">
        <v>187</v>
      </c>
      <c r="C48" s="80">
        <f>'[12]Plan 2015'!$C48</f>
        <v>13471</v>
      </c>
      <c r="D48" s="109"/>
    </row>
    <row r="49" spans="1:4" ht="28.5" customHeight="1">
      <c r="A49" s="43" t="s">
        <v>188</v>
      </c>
      <c r="B49" s="44" t="s">
        <v>189</v>
      </c>
      <c r="C49" s="80">
        <f>'[12]Plan 2015'!$C49</f>
        <v>10</v>
      </c>
      <c r="D49" s="109"/>
    </row>
    <row r="50" spans="1:4" ht="28.5" customHeight="1">
      <c r="A50" s="32" t="s">
        <v>23</v>
      </c>
      <c r="B50" s="42" t="s">
        <v>55</v>
      </c>
      <c r="C50" s="84">
        <f>C51+C52+C53+C54</f>
        <v>2990</v>
      </c>
      <c r="D50" s="109"/>
    </row>
    <row r="51" spans="1:4" ht="28.5" customHeight="1">
      <c r="A51" s="43" t="s">
        <v>51</v>
      </c>
      <c r="B51" s="44" t="s">
        <v>47</v>
      </c>
      <c r="C51" s="80">
        <f>'[12]Plan 2015'!$C51</f>
        <v>2316</v>
      </c>
      <c r="D51" s="109"/>
    </row>
    <row r="52" spans="1:4" ht="28.5" customHeight="1">
      <c r="A52" s="43" t="s">
        <v>52</v>
      </c>
      <c r="B52" s="44" t="s">
        <v>48</v>
      </c>
      <c r="C52" s="80">
        <f>'[12]Plan 2015'!$C52</f>
        <v>330</v>
      </c>
      <c r="D52" s="109"/>
    </row>
    <row r="53" spans="1:4" ht="28.5" customHeight="1">
      <c r="A53" s="43" t="s">
        <v>53</v>
      </c>
      <c r="B53" s="44" t="s">
        <v>49</v>
      </c>
      <c r="C53" s="80">
        <f>'[12]Plan 2015'!$C53</f>
        <v>0</v>
      </c>
      <c r="D53" s="109"/>
    </row>
    <row r="54" spans="1:4" ht="28.5" customHeight="1">
      <c r="A54" s="43" t="s">
        <v>54</v>
      </c>
      <c r="B54" s="44" t="s">
        <v>50</v>
      </c>
      <c r="C54" s="80">
        <f>'[12]Plan 2015'!$C54</f>
        <v>344</v>
      </c>
      <c r="D54" s="109"/>
    </row>
    <row r="55" spans="1:4" ht="28.5" customHeight="1">
      <c r="A55" s="32" t="s">
        <v>24</v>
      </c>
      <c r="B55" s="41" t="s">
        <v>25</v>
      </c>
      <c r="C55" s="80">
        <f>'[12]Plan 2015'!$C55</f>
        <v>0</v>
      </c>
      <c r="D55" s="109"/>
    </row>
    <row r="56" spans="1:4" ht="28.5" customHeight="1">
      <c r="A56" s="32" t="s">
        <v>26</v>
      </c>
      <c r="B56" s="41" t="s">
        <v>190</v>
      </c>
      <c r="C56" s="80">
        <f>'[12]Plan 2015'!$C56</f>
        <v>3900</v>
      </c>
      <c r="D56" s="109"/>
    </row>
    <row r="57" spans="1:4" ht="28.5" customHeight="1">
      <c r="A57" s="32" t="s">
        <v>27</v>
      </c>
      <c r="B57" s="41" t="s">
        <v>28</v>
      </c>
      <c r="C57" s="80">
        <f>'[12]Plan 2015'!$C57</f>
        <v>260</v>
      </c>
      <c r="D57" s="109"/>
    </row>
    <row r="58" spans="1:4" s="3" customFormat="1" ht="30" customHeight="1">
      <c r="A58" s="34" t="s">
        <v>29</v>
      </c>
      <c r="B58" s="46" t="s">
        <v>191</v>
      </c>
      <c r="C58" s="82">
        <f>C59+C60+C61+C62</f>
        <v>10516</v>
      </c>
      <c r="D58" s="109"/>
    </row>
    <row r="59" spans="1:4" ht="42" customHeight="1">
      <c r="A59" s="32" t="s">
        <v>106</v>
      </c>
      <c r="B59" s="41" t="s">
        <v>128</v>
      </c>
      <c r="C59" s="80">
        <f>'[12]Plan 2015'!$C59</f>
        <v>0</v>
      </c>
      <c r="D59" s="109"/>
    </row>
    <row r="60" spans="1:4" ht="31.5" customHeight="1">
      <c r="A60" s="32" t="s">
        <v>30</v>
      </c>
      <c r="B60" s="41" t="s">
        <v>57</v>
      </c>
      <c r="C60" s="80">
        <f>'[12]Plan 2015'!$C60</f>
        <v>9996</v>
      </c>
      <c r="D60" s="109"/>
    </row>
    <row r="61" spans="1:4" ht="31.5" customHeight="1">
      <c r="A61" s="32" t="s">
        <v>31</v>
      </c>
      <c r="B61" s="41" t="s">
        <v>108</v>
      </c>
      <c r="C61" s="80">
        <f>'[12]Plan 2015'!$C61</f>
        <v>0</v>
      </c>
      <c r="D61" s="109"/>
    </row>
    <row r="62" spans="1:4" ht="31.5" customHeight="1">
      <c r="A62" s="32" t="s">
        <v>107</v>
      </c>
      <c r="B62" s="41" t="s">
        <v>109</v>
      </c>
      <c r="C62" s="80">
        <f>'[12]Plan 2015'!$C62</f>
        <v>520</v>
      </c>
      <c r="D62" s="109"/>
    </row>
    <row r="63" spans="1:4" ht="32.25" customHeight="1">
      <c r="A63" s="34" t="s">
        <v>114</v>
      </c>
      <c r="B63" s="46" t="s">
        <v>135</v>
      </c>
      <c r="C63" s="82">
        <f>'[12]Plan 2015'!$C63</f>
        <v>3500</v>
      </c>
      <c r="D63" s="109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D1" sqref="D1:AE65536"/>
      <selection pane="topRight" activeCell="D1" sqref="D1:AE65536"/>
      <selection pane="bottomLeft" activeCell="D1" sqref="D1:AE65536"/>
      <selection pane="bottomRight" activeCell="D1" sqref="D1:AE6553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22" t="str">
        <f>NFZ!A1</f>
        <v>ROCZNY PLAN FINANSOWY NARODOWEGO FUNDUSZU ZDROWIA NA ROK 2015</v>
      </c>
      <c r="B1" s="122"/>
      <c r="C1" s="122"/>
    </row>
    <row r="2" spans="1:3" s="51" customFormat="1" ht="33" customHeight="1">
      <c r="A2" s="88" t="s">
        <v>72</v>
      </c>
      <c r="B2" s="88"/>
      <c r="C2" s="104">
        <v>1.034</v>
      </c>
    </row>
    <row r="3" spans="1:3" ht="33" customHeight="1">
      <c r="A3" s="1"/>
      <c r="B3" s="76"/>
      <c r="C3" s="86"/>
    </row>
    <row r="4" spans="1:3" s="6" customFormat="1" ht="45" customHeight="1">
      <c r="A4" s="126" t="s">
        <v>139</v>
      </c>
      <c r="B4" s="125" t="s">
        <v>56</v>
      </c>
      <c r="C4" s="123" t="str">
        <f>Dolnośląski!C4</f>
        <v>Plan finansowy oddziału wojewódzkiego Narodowego Funduszu Zdrowia na rok 2015</v>
      </c>
    </row>
    <row r="5" spans="1:3" s="6" customFormat="1" ht="45" customHeight="1">
      <c r="A5" s="125"/>
      <c r="B5" s="125"/>
      <c r="C5" s="124"/>
    </row>
    <row r="6" spans="1:3" s="4" customFormat="1" ht="14.25">
      <c r="A6" s="22">
        <v>1</v>
      </c>
      <c r="B6" s="23">
        <v>2</v>
      </c>
      <c r="C6" s="22">
        <v>3</v>
      </c>
    </row>
    <row r="7" spans="1:4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1958113</v>
      </c>
      <c r="D7" s="109"/>
    </row>
    <row r="8" spans="1:4" ht="33" customHeight="1">
      <c r="A8" s="30" t="s">
        <v>1</v>
      </c>
      <c r="B8" s="78" t="s">
        <v>140</v>
      </c>
      <c r="C8" s="80">
        <f>'[5]Podlaski'!$C8</f>
        <v>234200</v>
      </c>
      <c r="D8" s="109"/>
    </row>
    <row r="9" spans="1:4" ht="33" customHeight="1">
      <c r="A9" s="30" t="s">
        <v>2</v>
      </c>
      <c r="B9" s="78" t="s">
        <v>141</v>
      </c>
      <c r="C9" s="80">
        <f>'[5]Podlaski'!$C9</f>
        <v>184000</v>
      </c>
      <c r="D9" s="109"/>
    </row>
    <row r="10" spans="1:4" ht="33" customHeight="1">
      <c r="A10" s="30" t="s">
        <v>3</v>
      </c>
      <c r="B10" s="78" t="s">
        <v>138</v>
      </c>
      <c r="C10" s="80">
        <f>'[5]Podlaski'!$C10</f>
        <v>861102</v>
      </c>
      <c r="D10" s="109"/>
    </row>
    <row r="11" spans="1:4" ht="31.5" customHeight="1">
      <c r="A11" s="79" t="s">
        <v>58</v>
      </c>
      <c r="B11" s="89" t="s">
        <v>168</v>
      </c>
      <c r="C11" s="80">
        <f>'[5]Podlaski'!$C11</f>
        <v>72470</v>
      </c>
      <c r="D11" s="109"/>
    </row>
    <row r="12" spans="1:4" ht="31.5" customHeight="1">
      <c r="A12" s="79" t="s">
        <v>169</v>
      </c>
      <c r="B12" s="89" t="s">
        <v>172</v>
      </c>
      <c r="C12" s="80">
        <f>'[5]Podlaski'!$C12</f>
        <v>67470</v>
      </c>
      <c r="D12" s="109"/>
    </row>
    <row r="13" spans="1:4" ht="31.5" customHeight="1">
      <c r="A13" s="79" t="s">
        <v>170</v>
      </c>
      <c r="B13" s="89" t="s">
        <v>173</v>
      </c>
      <c r="C13" s="80">
        <f>'[5]Podlaski'!$C13</f>
        <v>44450</v>
      </c>
      <c r="D13" s="109"/>
    </row>
    <row r="14" spans="1:4" ht="31.5" customHeight="1">
      <c r="A14" s="79" t="s">
        <v>171</v>
      </c>
      <c r="B14" s="89" t="s">
        <v>174</v>
      </c>
      <c r="C14" s="80">
        <f>'[5]Podlaski'!$C14</f>
        <v>21500</v>
      </c>
      <c r="D14" s="109"/>
    </row>
    <row r="15" spans="1:4" ht="33" customHeight="1">
      <c r="A15" s="30" t="s">
        <v>4</v>
      </c>
      <c r="B15" s="78" t="s">
        <v>146</v>
      </c>
      <c r="C15" s="80">
        <f>'[5]Podlaski'!$C15</f>
        <v>75850</v>
      </c>
      <c r="D15" s="109"/>
    </row>
    <row r="16" spans="1:4" ht="33" customHeight="1">
      <c r="A16" s="30" t="s">
        <v>5</v>
      </c>
      <c r="B16" s="78" t="s">
        <v>142</v>
      </c>
      <c r="C16" s="80">
        <f>'[5]Podlaski'!$C16</f>
        <v>52450</v>
      </c>
      <c r="D16" s="109"/>
    </row>
    <row r="17" spans="1:4" ht="33" customHeight="1">
      <c r="A17" s="30" t="s">
        <v>6</v>
      </c>
      <c r="B17" s="78" t="s">
        <v>148</v>
      </c>
      <c r="C17" s="80">
        <f>'[5]Podlaski'!$C17</f>
        <v>25250</v>
      </c>
      <c r="D17" s="109"/>
    </row>
    <row r="18" spans="1:4" ht="33" customHeight="1">
      <c r="A18" s="30" t="s">
        <v>7</v>
      </c>
      <c r="B18" s="78" t="s">
        <v>147</v>
      </c>
      <c r="C18" s="80">
        <f>'[5]Podlaski'!$C18</f>
        <v>11000</v>
      </c>
      <c r="D18" s="109"/>
    </row>
    <row r="19" spans="1:4" ht="33" customHeight="1">
      <c r="A19" s="30" t="s">
        <v>8</v>
      </c>
      <c r="B19" s="78" t="s">
        <v>143</v>
      </c>
      <c r="C19" s="80">
        <f>'[5]Podlaski'!$C19</f>
        <v>63300</v>
      </c>
      <c r="D19" s="109"/>
    </row>
    <row r="20" spans="1:4" ht="33" customHeight="1">
      <c r="A20" s="30" t="s">
        <v>9</v>
      </c>
      <c r="B20" s="78" t="s">
        <v>144</v>
      </c>
      <c r="C20" s="80">
        <f>'[5]Podlaski'!$C20</f>
        <v>18700</v>
      </c>
      <c r="D20" s="109"/>
    </row>
    <row r="21" spans="1:4" ht="33" customHeight="1">
      <c r="A21" s="30" t="s">
        <v>10</v>
      </c>
      <c r="B21" s="78" t="s">
        <v>149</v>
      </c>
      <c r="C21" s="80">
        <f>'[5]Podlaski'!$C21</f>
        <v>1450</v>
      </c>
      <c r="D21" s="109"/>
    </row>
    <row r="22" spans="1:4" ht="46.5" customHeight="1">
      <c r="A22" s="30" t="s">
        <v>11</v>
      </c>
      <c r="B22" s="78" t="s">
        <v>145</v>
      </c>
      <c r="C22" s="80">
        <f>'[5]Podlaski'!$C22</f>
        <v>5422</v>
      </c>
      <c r="D22" s="109"/>
    </row>
    <row r="23" spans="1:4" ht="33" customHeight="1">
      <c r="A23" s="30" t="s">
        <v>12</v>
      </c>
      <c r="B23" s="78" t="s">
        <v>198</v>
      </c>
      <c r="C23" s="80">
        <f>'[5]Podlaski'!$C23</f>
        <v>37700</v>
      </c>
      <c r="D23" s="109"/>
    </row>
    <row r="24" spans="1:4" ht="33" customHeight="1">
      <c r="A24" s="30" t="s">
        <v>13</v>
      </c>
      <c r="B24" s="78" t="s">
        <v>176</v>
      </c>
      <c r="C24" s="80">
        <f>'[5]Podlaski'!$C24</f>
        <v>24500</v>
      </c>
      <c r="D24" s="109"/>
    </row>
    <row r="25" spans="1:4" ht="33" customHeight="1">
      <c r="A25" s="31" t="s">
        <v>14</v>
      </c>
      <c r="B25" s="78" t="s">
        <v>177</v>
      </c>
      <c r="C25" s="80">
        <f>'[5]Podlaski'!$C25</f>
        <v>223147</v>
      </c>
      <c r="D25" s="109"/>
    </row>
    <row r="26" spans="1:4" ht="31.5">
      <c r="A26" s="29" t="s">
        <v>150</v>
      </c>
      <c r="B26" s="89" t="s">
        <v>179</v>
      </c>
      <c r="C26" s="80">
        <f>'[5]Podlaski'!$C26</f>
        <v>220402</v>
      </c>
      <c r="D26" s="109"/>
    </row>
    <row r="27" spans="1:4" ht="31.5" customHeight="1">
      <c r="A27" s="79" t="s">
        <v>178</v>
      </c>
      <c r="B27" s="89" t="s">
        <v>181</v>
      </c>
      <c r="C27" s="80">
        <f>'[5]Podlaski'!$C27</f>
        <v>1183</v>
      </c>
      <c r="D27" s="109"/>
    </row>
    <row r="28" spans="1:4" ht="31.5" customHeight="1">
      <c r="A28" s="79" t="s">
        <v>182</v>
      </c>
      <c r="B28" s="89" t="s">
        <v>180</v>
      </c>
      <c r="C28" s="80">
        <f>'[5]Podlaski'!$C28</f>
        <v>1562</v>
      </c>
      <c r="D28" s="109"/>
    </row>
    <row r="29" spans="1:4" ht="33" customHeight="1">
      <c r="A29" s="32" t="s">
        <v>15</v>
      </c>
      <c r="B29" s="37" t="s">
        <v>126</v>
      </c>
      <c r="C29" s="80">
        <f>'[5]Podlaski'!$C29</f>
        <v>0</v>
      </c>
      <c r="D29" s="109"/>
    </row>
    <row r="30" spans="1:4" ht="33" customHeight="1">
      <c r="A30" s="32" t="s">
        <v>123</v>
      </c>
      <c r="B30" s="41" t="s">
        <v>183</v>
      </c>
      <c r="C30" s="80">
        <f>'[5]Podlaski'!$C30</f>
        <v>0</v>
      </c>
      <c r="D30" s="109"/>
    </row>
    <row r="31" spans="1:4" ht="31.5" customHeight="1">
      <c r="A31" s="79" t="s">
        <v>184</v>
      </c>
      <c r="B31" s="89" t="s">
        <v>200</v>
      </c>
      <c r="C31" s="80">
        <f>'[5]Podlaski'!$C31</f>
        <v>0</v>
      </c>
      <c r="D31" s="109"/>
    </row>
    <row r="32" spans="1:4" ht="33" customHeight="1">
      <c r="A32" s="32" t="s">
        <v>124</v>
      </c>
      <c r="B32" s="38" t="s">
        <v>127</v>
      </c>
      <c r="C32" s="80">
        <f>'[5]Podlaski'!$C32</f>
        <v>135042</v>
      </c>
      <c r="D32" s="109"/>
    </row>
    <row r="33" spans="1:4" ht="33" customHeight="1">
      <c r="A33" s="32" t="s">
        <v>125</v>
      </c>
      <c r="B33" s="41" t="s">
        <v>199</v>
      </c>
      <c r="C33" s="80">
        <f>'[5]Podlaski'!$C33</f>
        <v>5000</v>
      </c>
      <c r="D33" s="109"/>
    </row>
    <row r="34" spans="1:4" s="5" customFormat="1" ht="31.5" customHeight="1">
      <c r="A34" s="33" t="s">
        <v>60</v>
      </c>
      <c r="B34" s="39" t="s">
        <v>61</v>
      </c>
      <c r="C34" s="83">
        <f>'[5]Podlaski'!$C34</f>
        <v>0</v>
      </c>
      <c r="D34" s="109"/>
    </row>
    <row r="35" spans="1:4" s="5" customFormat="1" ht="31.5" customHeight="1">
      <c r="A35" s="33" t="s">
        <v>59</v>
      </c>
      <c r="B35" s="39" t="s">
        <v>62</v>
      </c>
      <c r="C35" s="83">
        <f>'[5]Podlaski'!$C35</f>
        <v>69050</v>
      </c>
      <c r="D35" s="109"/>
    </row>
    <row r="36" spans="1:4" s="5" customFormat="1" ht="42.75" customHeight="1">
      <c r="A36" s="33" t="s">
        <v>185</v>
      </c>
      <c r="B36" s="39" t="s">
        <v>186</v>
      </c>
      <c r="C36" s="83">
        <f>C12+C14+C25+C31</f>
        <v>312117</v>
      </c>
      <c r="D36" s="109"/>
    </row>
    <row r="37" spans="1:4" s="3" customFormat="1" ht="30" customHeight="1">
      <c r="A37" s="27" t="s">
        <v>16</v>
      </c>
      <c r="B37" s="46" t="s">
        <v>196</v>
      </c>
      <c r="C37" s="25">
        <f>C38+C39+C40+C48+C50+C56+C57+C55</f>
        <v>15023</v>
      </c>
      <c r="D37" s="109"/>
    </row>
    <row r="38" spans="1:4" ht="28.5" customHeight="1">
      <c r="A38" s="32" t="s">
        <v>17</v>
      </c>
      <c r="B38" s="41" t="s">
        <v>18</v>
      </c>
      <c r="C38" s="80">
        <f>'[5]Podlaski'!$C38</f>
        <v>698</v>
      </c>
      <c r="D38" s="109"/>
    </row>
    <row r="39" spans="1:4" ht="28.5" customHeight="1">
      <c r="A39" s="32" t="s">
        <v>19</v>
      </c>
      <c r="B39" s="41" t="s">
        <v>20</v>
      </c>
      <c r="C39" s="80">
        <f>'[5]Podlaski'!$C39</f>
        <v>1070</v>
      </c>
      <c r="D39" s="109"/>
    </row>
    <row r="40" spans="1:4" ht="28.5" customHeight="1">
      <c r="A40" s="32" t="s">
        <v>21</v>
      </c>
      <c r="B40" s="42" t="s">
        <v>32</v>
      </c>
      <c r="C40" s="84">
        <f>C41+C43+C44+C45+C46+C47</f>
        <v>239</v>
      </c>
      <c r="D40" s="109"/>
    </row>
    <row r="41" spans="1:4" ht="28.5" customHeight="1">
      <c r="A41" s="43" t="s">
        <v>40</v>
      </c>
      <c r="B41" s="44" t="s">
        <v>33</v>
      </c>
      <c r="C41" s="80">
        <f>'[5]Podlaski'!$C41</f>
        <v>19</v>
      </c>
      <c r="D41" s="109"/>
    </row>
    <row r="42" spans="1:4" ht="28.5" customHeight="1">
      <c r="A42" s="43" t="s">
        <v>41</v>
      </c>
      <c r="B42" s="45" t="s">
        <v>34</v>
      </c>
      <c r="C42" s="80">
        <f>'[5]Podlaski'!$C42</f>
        <v>19</v>
      </c>
      <c r="D42" s="109"/>
    </row>
    <row r="43" spans="1:4" ht="28.5" customHeight="1">
      <c r="A43" s="43" t="s">
        <v>42</v>
      </c>
      <c r="B43" s="44" t="s">
        <v>35</v>
      </c>
      <c r="C43" s="80">
        <f>'[5]Podlaski'!$C43</f>
        <v>52</v>
      </c>
      <c r="D43" s="109"/>
    </row>
    <row r="44" spans="1:4" ht="28.5" customHeight="1">
      <c r="A44" s="43" t="s">
        <v>43</v>
      </c>
      <c r="B44" s="44" t="s">
        <v>36</v>
      </c>
      <c r="C44" s="80">
        <f>'[5]Podlaski'!$C44</f>
        <v>0</v>
      </c>
      <c r="D44" s="109"/>
    </row>
    <row r="45" spans="1:4" ht="28.5" customHeight="1">
      <c r="A45" s="43" t="s">
        <v>44</v>
      </c>
      <c r="B45" s="44" t="s">
        <v>37</v>
      </c>
      <c r="C45" s="80">
        <f>'[5]Podlaski'!$C45</f>
        <v>0</v>
      </c>
      <c r="D45" s="109"/>
    </row>
    <row r="46" spans="1:4" ht="28.5" customHeight="1">
      <c r="A46" s="43" t="s">
        <v>45</v>
      </c>
      <c r="B46" s="44" t="s">
        <v>38</v>
      </c>
      <c r="C46" s="80">
        <f>'[5]Podlaski'!$C46</f>
        <v>162</v>
      </c>
      <c r="D46" s="109"/>
    </row>
    <row r="47" spans="1:4" ht="28.5" customHeight="1">
      <c r="A47" s="43" t="s">
        <v>46</v>
      </c>
      <c r="B47" s="44" t="s">
        <v>39</v>
      </c>
      <c r="C47" s="80">
        <f>'[5]Podlaski'!$C47</f>
        <v>6</v>
      </c>
      <c r="D47" s="109"/>
    </row>
    <row r="48" spans="1:4" ht="28.5" customHeight="1">
      <c r="A48" s="32" t="s">
        <v>22</v>
      </c>
      <c r="B48" s="41" t="s">
        <v>187</v>
      </c>
      <c r="C48" s="80">
        <f>'[5]Podlaski'!$C48</f>
        <v>9476</v>
      </c>
      <c r="D48" s="109"/>
    </row>
    <row r="49" spans="1:4" ht="28.5" customHeight="1">
      <c r="A49" s="43" t="s">
        <v>188</v>
      </c>
      <c r="B49" s="44" t="s">
        <v>189</v>
      </c>
      <c r="C49" s="80">
        <f>'[5]Podlaski'!$C49</f>
        <v>0</v>
      </c>
      <c r="D49" s="109"/>
    </row>
    <row r="50" spans="1:4" ht="28.5" customHeight="1">
      <c r="A50" s="32" t="s">
        <v>23</v>
      </c>
      <c r="B50" s="42" t="s">
        <v>55</v>
      </c>
      <c r="C50" s="84">
        <f>C51+C52+C53+C54</f>
        <v>2107</v>
      </c>
      <c r="D50" s="109"/>
    </row>
    <row r="51" spans="1:4" ht="28.5" customHeight="1">
      <c r="A51" s="43" t="s">
        <v>51</v>
      </c>
      <c r="B51" s="44" t="s">
        <v>47</v>
      </c>
      <c r="C51" s="80">
        <f>'[5]Podlaski'!$C51</f>
        <v>1629</v>
      </c>
      <c r="D51" s="109"/>
    </row>
    <row r="52" spans="1:4" ht="28.5" customHeight="1">
      <c r="A52" s="43" t="s">
        <v>52</v>
      </c>
      <c r="B52" s="44" t="s">
        <v>48</v>
      </c>
      <c r="C52" s="80">
        <f>'[5]Podlaski'!$C52</f>
        <v>232</v>
      </c>
      <c r="D52" s="109"/>
    </row>
    <row r="53" spans="1:4" ht="28.5" customHeight="1">
      <c r="A53" s="43" t="s">
        <v>53</v>
      </c>
      <c r="B53" s="44" t="s">
        <v>49</v>
      </c>
      <c r="C53" s="80">
        <f>'[5]Podlaski'!$C53</f>
        <v>0</v>
      </c>
      <c r="D53" s="109"/>
    </row>
    <row r="54" spans="1:4" ht="28.5" customHeight="1">
      <c r="A54" s="43" t="s">
        <v>54</v>
      </c>
      <c r="B54" s="44" t="s">
        <v>50</v>
      </c>
      <c r="C54" s="80">
        <f>'[5]Podlaski'!$C54</f>
        <v>246</v>
      </c>
      <c r="D54" s="109"/>
    </row>
    <row r="55" spans="1:4" ht="28.5" customHeight="1">
      <c r="A55" s="32" t="s">
        <v>24</v>
      </c>
      <c r="B55" s="41" t="s">
        <v>25</v>
      </c>
      <c r="C55" s="80">
        <f>'[5]Podlaski'!$C55</f>
        <v>0</v>
      </c>
      <c r="D55" s="109"/>
    </row>
    <row r="56" spans="1:4" ht="28.5" customHeight="1">
      <c r="A56" s="32" t="s">
        <v>26</v>
      </c>
      <c r="B56" s="41" t="s">
        <v>190</v>
      </c>
      <c r="C56" s="80">
        <f>'[5]Podlaski'!$C56</f>
        <v>1166</v>
      </c>
      <c r="D56" s="109"/>
    </row>
    <row r="57" spans="1:4" ht="28.5" customHeight="1">
      <c r="A57" s="32" t="s">
        <v>27</v>
      </c>
      <c r="B57" s="41" t="s">
        <v>28</v>
      </c>
      <c r="C57" s="80">
        <f>'[5]Podlaski'!$C57</f>
        <v>267</v>
      </c>
      <c r="D57" s="109"/>
    </row>
    <row r="58" spans="1:4" s="3" customFormat="1" ht="30" customHeight="1">
      <c r="A58" s="34" t="s">
        <v>29</v>
      </c>
      <c r="B58" s="46" t="s">
        <v>191</v>
      </c>
      <c r="C58" s="82">
        <f>C59+C60+C61+C62</f>
        <v>1391</v>
      </c>
      <c r="D58" s="109"/>
    </row>
    <row r="59" spans="1:4" ht="42" customHeight="1">
      <c r="A59" s="32" t="s">
        <v>106</v>
      </c>
      <c r="B59" s="41" t="s">
        <v>128</v>
      </c>
      <c r="C59" s="80">
        <f>'[5]Podlaski'!$C59</f>
        <v>1</v>
      </c>
      <c r="D59" s="109"/>
    </row>
    <row r="60" spans="1:4" ht="31.5" customHeight="1">
      <c r="A60" s="32" t="s">
        <v>30</v>
      </c>
      <c r="B60" s="41" t="s">
        <v>57</v>
      </c>
      <c r="C60" s="80">
        <f>'[5]Podlaski'!$C60</f>
        <v>1110</v>
      </c>
      <c r="D60" s="109"/>
    </row>
    <row r="61" spans="1:4" ht="31.5" customHeight="1">
      <c r="A61" s="32" t="s">
        <v>31</v>
      </c>
      <c r="B61" s="41" t="s">
        <v>108</v>
      </c>
      <c r="C61" s="80">
        <f>'[5]Podlaski'!$C61</f>
        <v>0</v>
      </c>
      <c r="D61" s="109"/>
    </row>
    <row r="62" spans="1:4" ht="31.5" customHeight="1">
      <c r="A62" s="32" t="s">
        <v>107</v>
      </c>
      <c r="B62" s="41" t="s">
        <v>109</v>
      </c>
      <c r="C62" s="80">
        <f>'[5]Podlaski'!$C62</f>
        <v>280</v>
      </c>
      <c r="D62" s="109"/>
    </row>
    <row r="63" spans="1:4" ht="32.25" customHeight="1">
      <c r="A63" s="34" t="s">
        <v>114</v>
      </c>
      <c r="B63" s="46" t="s">
        <v>135</v>
      </c>
      <c r="C63" s="82">
        <f>'[5]Podlaski'!$C63</f>
        <v>372</v>
      </c>
      <c r="D63" s="109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  <ignoredErrors>
    <ignoredError sqref="C59:C62 C8:C57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D1" sqref="D1:AE65536"/>
      <selection pane="topRight" activeCell="D1" sqref="D1:AE65536"/>
      <selection pane="bottomLeft" activeCell="D1" sqref="D1:AE65536"/>
      <selection pane="bottomRight" activeCell="D1" sqref="D1:AE6553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22" t="str">
        <f>NFZ!A1</f>
        <v>ROCZNY PLAN FINANSOWY NARODOWEGO FUNDUSZU ZDROWIA NA ROK 2015</v>
      </c>
      <c r="B1" s="122"/>
      <c r="C1" s="122"/>
    </row>
    <row r="2" spans="1:3" s="51" customFormat="1" ht="33" customHeight="1">
      <c r="A2" s="88" t="s">
        <v>73</v>
      </c>
      <c r="B2" s="88"/>
      <c r="C2" s="104">
        <v>1.034</v>
      </c>
    </row>
    <row r="3" spans="1:3" ht="33" customHeight="1">
      <c r="A3" s="1"/>
      <c r="B3" s="76"/>
      <c r="C3" s="86"/>
    </row>
    <row r="4" spans="1:3" s="6" customFormat="1" ht="45" customHeight="1">
      <c r="A4" s="126" t="s">
        <v>139</v>
      </c>
      <c r="B4" s="125" t="s">
        <v>56</v>
      </c>
      <c r="C4" s="123" t="str">
        <f>Dolnośląski!C4</f>
        <v>Plan finansowy oddziału wojewódzkiego Narodowego Funduszu Zdrowia na rok 2015</v>
      </c>
    </row>
    <row r="5" spans="1:3" s="6" customFormat="1" ht="45" customHeight="1">
      <c r="A5" s="125"/>
      <c r="B5" s="125"/>
      <c r="C5" s="124"/>
    </row>
    <row r="6" spans="1:3" s="4" customFormat="1" ht="14.25">
      <c r="A6" s="22">
        <v>1</v>
      </c>
      <c r="B6" s="23">
        <v>2</v>
      </c>
      <c r="C6" s="22">
        <v>3</v>
      </c>
    </row>
    <row r="7" spans="1:4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3667585</v>
      </c>
      <c r="D7" s="109"/>
    </row>
    <row r="8" spans="1:4" ht="33" customHeight="1">
      <c r="A8" s="30" t="s">
        <v>1</v>
      </c>
      <c r="B8" s="78" t="s">
        <v>140</v>
      </c>
      <c r="C8" s="80">
        <f>'[13]Plan 2015'!$C8</f>
        <v>449000</v>
      </c>
      <c r="D8" s="109"/>
    </row>
    <row r="9" spans="1:4" ht="33" customHeight="1">
      <c r="A9" s="30" t="s">
        <v>2</v>
      </c>
      <c r="B9" s="78" t="s">
        <v>141</v>
      </c>
      <c r="C9" s="80">
        <f>'[13]Plan 2015'!$C9</f>
        <v>320200</v>
      </c>
      <c r="D9" s="109"/>
    </row>
    <row r="10" spans="1:4" ht="33" customHeight="1">
      <c r="A10" s="30" t="s">
        <v>3</v>
      </c>
      <c r="B10" s="78" t="s">
        <v>138</v>
      </c>
      <c r="C10" s="80">
        <f>'[13]Plan 2015'!$C10</f>
        <v>1571183</v>
      </c>
      <c r="D10" s="109"/>
    </row>
    <row r="11" spans="1:4" ht="31.5" customHeight="1">
      <c r="A11" s="79" t="s">
        <v>58</v>
      </c>
      <c r="B11" s="89" t="s">
        <v>168</v>
      </c>
      <c r="C11" s="80">
        <f>'[13]Plan 2015'!$C11</f>
        <v>123668</v>
      </c>
      <c r="D11" s="109"/>
    </row>
    <row r="12" spans="1:4" ht="31.5" customHeight="1">
      <c r="A12" s="79" t="s">
        <v>169</v>
      </c>
      <c r="B12" s="89" t="s">
        <v>172</v>
      </c>
      <c r="C12" s="80">
        <f>'[13]Plan 2015'!$C12</f>
        <v>114880</v>
      </c>
      <c r="D12" s="109"/>
    </row>
    <row r="13" spans="1:4" ht="31.5" customHeight="1">
      <c r="A13" s="79" t="s">
        <v>170</v>
      </c>
      <c r="B13" s="89" t="s">
        <v>173</v>
      </c>
      <c r="C13" s="80">
        <f>'[13]Plan 2015'!$C13</f>
        <v>67427</v>
      </c>
      <c r="D13" s="109"/>
    </row>
    <row r="14" spans="1:4" ht="31.5" customHeight="1">
      <c r="A14" s="79" t="s">
        <v>171</v>
      </c>
      <c r="B14" s="89" t="s">
        <v>174</v>
      </c>
      <c r="C14" s="80">
        <f>'[13]Plan 2015'!$C14</f>
        <v>30215</v>
      </c>
      <c r="D14" s="109"/>
    </row>
    <row r="15" spans="1:4" ht="33" customHeight="1">
      <c r="A15" s="30" t="s">
        <v>4</v>
      </c>
      <c r="B15" s="78" t="s">
        <v>146</v>
      </c>
      <c r="C15" s="80">
        <f>'[13]Plan 2015'!$C15</f>
        <v>132900</v>
      </c>
      <c r="D15" s="109"/>
    </row>
    <row r="16" spans="1:4" ht="33" customHeight="1">
      <c r="A16" s="30" t="s">
        <v>5</v>
      </c>
      <c r="B16" s="78" t="s">
        <v>142</v>
      </c>
      <c r="C16" s="80">
        <f>'[13]Plan 2015'!$C16</f>
        <v>104632</v>
      </c>
      <c r="D16" s="109"/>
    </row>
    <row r="17" spans="1:4" ht="33" customHeight="1">
      <c r="A17" s="30" t="s">
        <v>6</v>
      </c>
      <c r="B17" s="78" t="s">
        <v>148</v>
      </c>
      <c r="C17" s="80">
        <f>'[13]Plan 2015'!$C17</f>
        <v>42100</v>
      </c>
      <c r="D17" s="109"/>
    </row>
    <row r="18" spans="1:4" ht="33" customHeight="1">
      <c r="A18" s="30" t="s">
        <v>7</v>
      </c>
      <c r="B18" s="78" t="s">
        <v>147</v>
      </c>
      <c r="C18" s="80">
        <f>'[13]Plan 2015'!$C18</f>
        <v>21200</v>
      </c>
      <c r="D18" s="109"/>
    </row>
    <row r="19" spans="1:4" ht="33" customHeight="1">
      <c r="A19" s="30" t="s">
        <v>8</v>
      </c>
      <c r="B19" s="78" t="s">
        <v>143</v>
      </c>
      <c r="C19" s="80">
        <f>'[13]Plan 2015'!$C19</f>
        <v>101200</v>
      </c>
      <c r="D19" s="109"/>
    </row>
    <row r="20" spans="1:4" ht="33" customHeight="1">
      <c r="A20" s="30" t="s">
        <v>9</v>
      </c>
      <c r="B20" s="78" t="s">
        <v>144</v>
      </c>
      <c r="C20" s="80">
        <f>'[13]Plan 2015'!$C20</f>
        <v>26000</v>
      </c>
      <c r="D20" s="109"/>
    </row>
    <row r="21" spans="1:4" ht="33" customHeight="1">
      <c r="A21" s="30" t="s">
        <v>10</v>
      </c>
      <c r="B21" s="78" t="s">
        <v>149</v>
      </c>
      <c r="C21" s="80">
        <f>'[13]Plan 2015'!$C21</f>
        <v>1460</v>
      </c>
      <c r="D21" s="109"/>
    </row>
    <row r="22" spans="1:4" ht="46.5" customHeight="1">
      <c r="A22" s="30" t="s">
        <v>11</v>
      </c>
      <c r="B22" s="78" t="s">
        <v>145</v>
      </c>
      <c r="C22" s="80">
        <f>'[13]Plan 2015'!$C22</f>
        <v>10433</v>
      </c>
      <c r="D22" s="109"/>
    </row>
    <row r="23" spans="1:4" ht="33" customHeight="1">
      <c r="A23" s="30" t="s">
        <v>12</v>
      </c>
      <c r="B23" s="78" t="s">
        <v>198</v>
      </c>
      <c r="C23" s="80">
        <f>'[13]Plan 2015'!$C23</f>
        <v>99455</v>
      </c>
      <c r="D23" s="109"/>
    </row>
    <row r="24" spans="1:4" ht="33" customHeight="1">
      <c r="A24" s="30" t="s">
        <v>13</v>
      </c>
      <c r="B24" s="78" t="s">
        <v>176</v>
      </c>
      <c r="C24" s="80">
        <f>'[13]Plan 2015'!$C24</f>
        <v>50000</v>
      </c>
      <c r="D24" s="109"/>
    </row>
    <row r="25" spans="1:4" ht="33" customHeight="1">
      <c r="A25" s="31" t="s">
        <v>14</v>
      </c>
      <c r="B25" s="78" t="s">
        <v>177</v>
      </c>
      <c r="C25" s="80">
        <f>'[13]Plan 2015'!$C25</f>
        <v>505000</v>
      </c>
      <c r="D25" s="109"/>
    </row>
    <row r="26" spans="1:4" ht="31.5">
      <c r="A26" s="29" t="s">
        <v>150</v>
      </c>
      <c r="B26" s="89" t="s">
        <v>179</v>
      </c>
      <c r="C26" s="80">
        <f>'[13]Plan 2015'!$C26</f>
        <v>504300</v>
      </c>
      <c r="D26" s="109"/>
    </row>
    <row r="27" spans="1:4" ht="31.5" customHeight="1">
      <c r="A27" s="79" t="s">
        <v>178</v>
      </c>
      <c r="B27" s="89" t="s">
        <v>181</v>
      </c>
      <c r="C27" s="80">
        <f>'[13]Plan 2015'!$C27</f>
        <v>500</v>
      </c>
      <c r="D27" s="109"/>
    </row>
    <row r="28" spans="1:4" ht="31.5" customHeight="1">
      <c r="A28" s="79" t="s">
        <v>182</v>
      </c>
      <c r="B28" s="89" t="s">
        <v>180</v>
      </c>
      <c r="C28" s="80">
        <f>'[13]Plan 2015'!$C28</f>
        <v>200</v>
      </c>
      <c r="D28" s="109"/>
    </row>
    <row r="29" spans="1:4" ht="33" customHeight="1">
      <c r="A29" s="32" t="s">
        <v>15</v>
      </c>
      <c r="B29" s="37" t="s">
        <v>126</v>
      </c>
      <c r="C29" s="80">
        <f>'[13]Plan 2015'!$C29</f>
        <v>0</v>
      </c>
      <c r="D29" s="109"/>
    </row>
    <row r="30" spans="1:4" ht="33" customHeight="1">
      <c r="A30" s="32" t="s">
        <v>123</v>
      </c>
      <c r="B30" s="41" t="s">
        <v>183</v>
      </c>
      <c r="C30" s="80">
        <f>'[13]Plan 2015'!$C30</f>
        <v>0</v>
      </c>
      <c r="D30" s="109"/>
    </row>
    <row r="31" spans="1:4" ht="31.5" customHeight="1">
      <c r="A31" s="79" t="s">
        <v>184</v>
      </c>
      <c r="B31" s="89" t="s">
        <v>200</v>
      </c>
      <c r="C31" s="80">
        <f>'[13]Plan 2015'!$C31</f>
        <v>0</v>
      </c>
      <c r="D31" s="109"/>
    </row>
    <row r="32" spans="1:4" ht="33" customHeight="1">
      <c r="A32" s="32" t="s">
        <v>124</v>
      </c>
      <c r="B32" s="38" t="s">
        <v>127</v>
      </c>
      <c r="C32" s="80">
        <f>'[13]Plan 2015'!$C32</f>
        <v>229822</v>
      </c>
      <c r="D32" s="109"/>
    </row>
    <row r="33" spans="1:4" ht="33" customHeight="1">
      <c r="A33" s="32" t="s">
        <v>125</v>
      </c>
      <c r="B33" s="41" t="s">
        <v>199</v>
      </c>
      <c r="C33" s="80">
        <f>'[13]Plan 2015'!$C33</f>
        <v>3000</v>
      </c>
      <c r="D33" s="109"/>
    </row>
    <row r="34" spans="1:4" s="5" customFormat="1" ht="31.5" customHeight="1">
      <c r="A34" s="33" t="s">
        <v>60</v>
      </c>
      <c r="B34" s="39" t="s">
        <v>61</v>
      </c>
      <c r="C34" s="83">
        <f>'[13]Plan 2015'!$C34</f>
        <v>0</v>
      </c>
      <c r="D34" s="109"/>
    </row>
    <row r="35" spans="1:4" s="5" customFormat="1" ht="31.5" customHeight="1">
      <c r="A35" s="33" t="s">
        <v>59</v>
      </c>
      <c r="B35" s="39" t="s">
        <v>62</v>
      </c>
      <c r="C35" s="83">
        <f>'[13]Plan 2015'!$C35</f>
        <v>104110</v>
      </c>
      <c r="D35" s="109"/>
    </row>
    <row r="36" spans="1:4" s="5" customFormat="1" ht="42.75" customHeight="1">
      <c r="A36" s="33" t="s">
        <v>185</v>
      </c>
      <c r="B36" s="39" t="s">
        <v>186</v>
      </c>
      <c r="C36" s="83">
        <f>C12+C14+C25+C31</f>
        <v>650095</v>
      </c>
      <c r="D36" s="109"/>
    </row>
    <row r="37" spans="1:4" s="3" customFormat="1" ht="30" customHeight="1">
      <c r="A37" s="27" t="s">
        <v>16</v>
      </c>
      <c r="B37" s="46" t="s">
        <v>196</v>
      </c>
      <c r="C37" s="25">
        <f>C38+C39+C40+C48+C50+C56+C57+C55</f>
        <v>32665</v>
      </c>
      <c r="D37" s="109"/>
    </row>
    <row r="38" spans="1:4" ht="28.5" customHeight="1">
      <c r="A38" s="32" t="s">
        <v>17</v>
      </c>
      <c r="B38" s="41" t="s">
        <v>18</v>
      </c>
      <c r="C38" s="80">
        <f>'[13]Plan 2015'!$C38</f>
        <v>1796</v>
      </c>
      <c r="D38" s="109"/>
    </row>
    <row r="39" spans="1:4" ht="28.5" customHeight="1">
      <c r="A39" s="32" t="s">
        <v>19</v>
      </c>
      <c r="B39" s="41" t="s">
        <v>20</v>
      </c>
      <c r="C39" s="80">
        <f>'[13]Plan 2015'!$C39</f>
        <v>3440</v>
      </c>
      <c r="D39" s="109"/>
    </row>
    <row r="40" spans="1:4" ht="28.5" customHeight="1">
      <c r="A40" s="32" t="s">
        <v>21</v>
      </c>
      <c r="B40" s="42" t="s">
        <v>32</v>
      </c>
      <c r="C40" s="84">
        <f>C41+C43+C44+C45+C46+C47</f>
        <v>302</v>
      </c>
      <c r="D40" s="109"/>
    </row>
    <row r="41" spans="1:4" ht="28.5" customHeight="1">
      <c r="A41" s="43" t="s">
        <v>40</v>
      </c>
      <c r="B41" s="44" t="s">
        <v>33</v>
      </c>
      <c r="C41" s="80">
        <f>'[13]Plan 2015'!$C41</f>
        <v>50</v>
      </c>
      <c r="D41" s="109"/>
    </row>
    <row r="42" spans="1:4" ht="28.5" customHeight="1">
      <c r="A42" s="43" t="s">
        <v>41</v>
      </c>
      <c r="B42" s="45" t="s">
        <v>34</v>
      </c>
      <c r="C42" s="80">
        <f>'[13]Plan 2015'!$C42</f>
        <v>50</v>
      </c>
      <c r="D42" s="109"/>
    </row>
    <row r="43" spans="1:4" ht="28.5" customHeight="1">
      <c r="A43" s="43" t="s">
        <v>42</v>
      </c>
      <c r="B43" s="44" t="s">
        <v>35</v>
      </c>
      <c r="C43" s="80">
        <f>'[13]Plan 2015'!$C43</f>
        <v>0</v>
      </c>
      <c r="D43" s="109"/>
    </row>
    <row r="44" spans="1:4" ht="28.5" customHeight="1">
      <c r="A44" s="43" t="s">
        <v>43</v>
      </c>
      <c r="B44" s="44" t="s">
        <v>36</v>
      </c>
      <c r="C44" s="80">
        <f>'[13]Plan 2015'!$C44</f>
        <v>6</v>
      </c>
      <c r="D44" s="109"/>
    </row>
    <row r="45" spans="1:4" ht="28.5" customHeight="1">
      <c r="A45" s="43" t="s">
        <v>44</v>
      </c>
      <c r="B45" s="44" t="s">
        <v>37</v>
      </c>
      <c r="C45" s="80">
        <f>'[13]Plan 2015'!$C45</f>
        <v>0</v>
      </c>
      <c r="D45" s="109"/>
    </row>
    <row r="46" spans="1:4" ht="28.5" customHeight="1">
      <c r="A46" s="43" t="s">
        <v>45</v>
      </c>
      <c r="B46" s="44" t="s">
        <v>38</v>
      </c>
      <c r="C46" s="80">
        <f>'[13]Plan 2015'!$C46</f>
        <v>226</v>
      </c>
      <c r="D46" s="109"/>
    </row>
    <row r="47" spans="1:4" ht="28.5" customHeight="1">
      <c r="A47" s="43" t="s">
        <v>46</v>
      </c>
      <c r="B47" s="44" t="s">
        <v>39</v>
      </c>
      <c r="C47" s="80">
        <f>'[13]Plan 2015'!$C47</f>
        <v>20</v>
      </c>
      <c r="D47" s="109"/>
    </row>
    <row r="48" spans="1:4" ht="28.5" customHeight="1">
      <c r="A48" s="32" t="s">
        <v>22</v>
      </c>
      <c r="B48" s="41" t="s">
        <v>187</v>
      </c>
      <c r="C48" s="80">
        <f>'[13]Plan 2015'!$C48</f>
        <v>18522</v>
      </c>
      <c r="D48" s="109"/>
    </row>
    <row r="49" spans="1:4" ht="28.5" customHeight="1">
      <c r="A49" s="43" t="s">
        <v>188</v>
      </c>
      <c r="B49" s="44" t="s">
        <v>189</v>
      </c>
      <c r="C49" s="80">
        <f>'[13]Plan 2015'!$C49</f>
        <v>100</v>
      </c>
      <c r="D49" s="109"/>
    </row>
    <row r="50" spans="1:4" ht="28.5" customHeight="1">
      <c r="A50" s="32" t="s">
        <v>23</v>
      </c>
      <c r="B50" s="42" t="s">
        <v>55</v>
      </c>
      <c r="C50" s="84">
        <f>C51+C52+C53+C54</f>
        <v>4113</v>
      </c>
      <c r="D50" s="109"/>
    </row>
    <row r="51" spans="1:4" ht="28.5" customHeight="1">
      <c r="A51" s="43" t="s">
        <v>51</v>
      </c>
      <c r="B51" s="44" t="s">
        <v>47</v>
      </c>
      <c r="C51" s="80">
        <f>'[13]Plan 2015'!$C51</f>
        <v>3184</v>
      </c>
      <c r="D51" s="109"/>
    </row>
    <row r="52" spans="1:4" ht="28.5" customHeight="1">
      <c r="A52" s="43" t="s">
        <v>52</v>
      </c>
      <c r="B52" s="44" t="s">
        <v>48</v>
      </c>
      <c r="C52" s="80">
        <f>'[13]Plan 2015'!$C52</f>
        <v>454</v>
      </c>
      <c r="D52" s="109"/>
    </row>
    <row r="53" spans="1:4" ht="28.5" customHeight="1">
      <c r="A53" s="43" t="s">
        <v>53</v>
      </c>
      <c r="B53" s="44" t="s">
        <v>49</v>
      </c>
      <c r="C53" s="80">
        <f>'[13]Plan 2015'!$C53</f>
        <v>0</v>
      </c>
      <c r="D53" s="109"/>
    </row>
    <row r="54" spans="1:4" ht="28.5" customHeight="1">
      <c r="A54" s="43" t="s">
        <v>54</v>
      </c>
      <c r="B54" s="44" t="s">
        <v>50</v>
      </c>
      <c r="C54" s="80">
        <f>'[13]Plan 2015'!$C54</f>
        <v>475</v>
      </c>
      <c r="D54" s="109"/>
    </row>
    <row r="55" spans="1:4" ht="28.5" customHeight="1">
      <c r="A55" s="32" t="s">
        <v>24</v>
      </c>
      <c r="B55" s="41" t="s">
        <v>25</v>
      </c>
      <c r="C55" s="80">
        <f>'[13]Plan 2015'!$C55</f>
        <v>0</v>
      </c>
      <c r="D55" s="109"/>
    </row>
    <row r="56" spans="1:4" ht="28.5" customHeight="1">
      <c r="A56" s="32" t="s">
        <v>26</v>
      </c>
      <c r="B56" s="41" t="s">
        <v>190</v>
      </c>
      <c r="C56" s="80">
        <f>'[13]Plan 2015'!$C56</f>
        <v>4240</v>
      </c>
      <c r="D56" s="109"/>
    </row>
    <row r="57" spans="1:4" ht="28.5" customHeight="1">
      <c r="A57" s="32" t="s">
        <v>27</v>
      </c>
      <c r="B57" s="41" t="s">
        <v>28</v>
      </c>
      <c r="C57" s="80">
        <f>'[13]Plan 2015'!$C57</f>
        <v>252</v>
      </c>
      <c r="D57" s="109"/>
    </row>
    <row r="58" spans="1:4" s="3" customFormat="1" ht="30" customHeight="1">
      <c r="A58" s="34" t="s">
        <v>29</v>
      </c>
      <c r="B58" s="46" t="s">
        <v>191</v>
      </c>
      <c r="C58" s="82">
        <f>C59+C60+C61+C62</f>
        <v>10484</v>
      </c>
      <c r="D58" s="109"/>
    </row>
    <row r="59" spans="1:4" ht="42" customHeight="1">
      <c r="A59" s="32" t="s">
        <v>106</v>
      </c>
      <c r="B59" s="41" t="s">
        <v>128</v>
      </c>
      <c r="C59" s="80">
        <f>'[13]Plan 2015'!$C59</f>
        <v>33</v>
      </c>
      <c r="D59" s="109"/>
    </row>
    <row r="60" spans="1:4" ht="31.5" customHeight="1">
      <c r="A60" s="32" t="s">
        <v>30</v>
      </c>
      <c r="B60" s="41" t="s">
        <v>57</v>
      </c>
      <c r="C60" s="80">
        <f>'[13]Plan 2015'!$C60</f>
        <v>8451</v>
      </c>
      <c r="D60" s="109"/>
    </row>
    <row r="61" spans="1:4" ht="31.5" customHeight="1">
      <c r="A61" s="32" t="s">
        <v>31</v>
      </c>
      <c r="B61" s="41" t="s">
        <v>108</v>
      </c>
      <c r="C61" s="80">
        <f>'[13]Plan 2015'!$C61</f>
        <v>0</v>
      </c>
      <c r="D61" s="109"/>
    </row>
    <row r="62" spans="1:4" ht="31.5" customHeight="1">
      <c r="A62" s="32" t="s">
        <v>107</v>
      </c>
      <c r="B62" s="41" t="s">
        <v>109</v>
      </c>
      <c r="C62" s="80">
        <f>'[13]Plan 2015'!$C62</f>
        <v>2000</v>
      </c>
      <c r="D62" s="109"/>
    </row>
    <row r="63" spans="1:4" ht="32.25" customHeight="1">
      <c r="A63" s="34" t="s">
        <v>114</v>
      </c>
      <c r="B63" s="46" t="s">
        <v>135</v>
      </c>
      <c r="C63" s="82">
        <f>'[13]Plan 2015'!$C63</f>
        <v>5562</v>
      </c>
      <c r="D63" s="109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3"/>
  <sheetViews>
    <sheetView showGridLines="0" view="pageBreakPreview" zoomScale="55" zoomScaleNormal="70" zoomScaleSheetLayoutView="55" zoomScalePageLayoutView="0" workbookViewId="0" topLeftCell="A1">
      <pane xSplit="2" ySplit="7" topLeftCell="C44" activePane="bottomRight" state="frozen"/>
      <selection pane="topLeft" activeCell="D1" sqref="D1:AE65536"/>
      <selection pane="topRight" activeCell="D1" sqref="D1:AE65536"/>
      <selection pane="bottomLeft" activeCell="D1" sqref="D1:AE65536"/>
      <selection pane="bottomRight" activeCell="D1" sqref="D1:AE6553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22" t="str">
        <f>NFZ!A1</f>
        <v>ROCZNY PLAN FINANSOWY NARODOWEGO FUNDUSZU ZDROWIA NA ROK 2015</v>
      </c>
      <c r="B1" s="122"/>
      <c r="C1" s="122"/>
    </row>
    <row r="2" spans="1:3" s="51" customFormat="1" ht="33" customHeight="1">
      <c r="A2" s="88" t="s">
        <v>74</v>
      </c>
      <c r="B2" s="88"/>
      <c r="C2" s="104">
        <v>1.034</v>
      </c>
    </row>
    <row r="3" spans="1:3" ht="33" customHeight="1">
      <c r="A3" s="1"/>
      <c r="B3" s="76"/>
      <c r="C3" s="86"/>
    </row>
    <row r="4" spans="1:3" s="6" customFormat="1" ht="45" customHeight="1">
      <c r="A4" s="126" t="s">
        <v>139</v>
      </c>
      <c r="B4" s="125" t="s">
        <v>56</v>
      </c>
      <c r="C4" s="123" t="str">
        <f>Dolnośląski!C4</f>
        <v>Plan finansowy oddziału wojewódzkiego Narodowego Funduszu Zdrowia na rok 2015</v>
      </c>
    </row>
    <row r="5" spans="1:3" s="6" customFormat="1" ht="45" customHeight="1">
      <c r="A5" s="125"/>
      <c r="B5" s="125"/>
      <c r="C5" s="124"/>
    </row>
    <row r="6" spans="1:3" s="4" customFormat="1" ht="14.25">
      <c r="A6" s="22">
        <v>1</v>
      </c>
      <c r="B6" s="23">
        <v>2</v>
      </c>
      <c r="C6" s="22">
        <v>3</v>
      </c>
    </row>
    <row r="7" spans="1:4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7834612</v>
      </c>
      <c r="D7" s="109"/>
    </row>
    <row r="8" spans="1:4" ht="33" customHeight="1">
      <c r="A8" s="30" t="s">
        <v>1</v>
      </c>
      <c r="B8" s="78" t="s">
        <v>140</v>
      </c>
      <c r="C8" s="80">
        <f>'[5]Śląski'!$C8</f>
        <v>923414</v>
      </c>
      <c r="D8" s="109"/>
    </row>
    <row r="9" spans="1:4" ht="33" customHeight="1">
      <c r="A9" s="30" t="s">
        <v>2</v>
      </c>
      <c r="B9" s="78" t="s">
        <v>141</v>
      </c>
      <c r="C9" s="80">
        <f>'[5]Śląski'!$C9</f>
        <v>721938</v>
      </c>
      <c r="D9" s="109"/>
    </row>
    <row r="10" spans="1:4" ht="33" customHeight="1">
      <c r="A10" s="30" t="s">
        <v>3</v>
      </c>
      <c r="B10" s="78" t="s">
        <v>138</v>
      </c>
      <c r="C10" s="80">
        <f>'[5]Śląski'!$C10</f>
        <v>3525315</v>
      </c>
      <c r="D10" s="109"/>
    </row>
    <row r="11" spans="1:4" ht="31.5" customHeight="1">
      <c r="A11" s="79" t="s">
        <v>58</v>
      </c>
      <c r="B11" s="89" t="s">
        <v>168</v>
      </c>
      <c r="C11" s="80">
        <f>'[5]Śląski'!$C11</f>
        <v>346246</v>
      </c>
      <c r="D11" s="109"/>
    </row>
    <row r="12" spans="1:4" ht="31.5" customHeight="1">
      <c r="A12" s="79" t="s">
        <v>169</v>
      </c>
      <c r="B12" s="89" t="s">
        <v>172</v>
      </c>
      <c r="C12" s="80">
        <f>'[5]Śląski'!$C12</f>
        <v>317110</v>
      </c>
      <c r="D12" s="109"/>
    </row>
    <row r="13" spans="1:4" ht="31.5" customHeight="1">
      <c r="A13" s="79" t="s">
        <v>170</v>
      </c>
      <c r="B13" s="89" t="s">
        <v>173</v>
      </c>
      <c r="C13" s="80">
        <f>'[5]Śląski'!$C13</f>
        <v>149599</v>
      </c>
      <c r="D13" s="109"/>
    </row>
    <row r="14" spans="1:4" ht="31.5" customHeight="1">
      <c r="A14" s="79" t="s">
        <v>171</v>
      </c>
      <c r="B14" s="89" t="s">
        <v>174</v>
      </c>
      <c r="C14" s="80">
        <f>'[5]Śląski'!$C14</f>
        <v>56704</v>
      </c>
      <c r="D14" s="109"/>
    </row>
    <row r="15" spans="1:4" ht="33" customHeight="1">
      <c r="A15" s="30" t="s">
        <v>4</v>
      </c>
      <c r="B15" s="78" t="s">
        <v>146</v>
      </c>
      <c r="C15" s="80">
        <f>'[5]Śląski'!$C15</f>
        <v>273750</v>
      </c>
      <c r="D15" s="109"/>
    </row>
    <row r="16" spans="1:4" ht="33" customHeight="1">
      <c r="A16" s="30" t="s">
        <v>5</v>
      </c>
      <c r="B16" s="78" t="s">
        <v>142</v>
      </c>
      <c r="C16" s="80">
        <f>'[5]Śląski'!$C16</f>
        <v>235361</v>
      </c>
      <c r="D16" s="109"/>
    </row>
    <row r="17" spans="1:4" ht="33" customHeight="1">
      <c r="A17" s="30" t="s">
        <v>6</v>
      </c>
      <c r="B17" s="78" t="s">
        <v>148</v>
      </c>
      <c r="C17" s="80">
        <f>'[5]Śląski'!$C17</f>
        <v>182000</v>
      </c>
      <c r="D17" s="109"/>
    </row>
    <row r="18" spans="1:4" ht="33" customHeight="1">
      <c r="A18" s="30" t="s">
        <v>7</v>
      </c>
      <c r="B18" s="78" t="s">
        <v>147</v>
      </c>
      <c r="C18" s="80">
        <f>'[5]Śląski'!$C18</f>
        <v>46000</v>
      </c>
      <c r="D18" s="109"/>
    </row>
    <row r="19" spans="1:4" ht="33" customHeight="1">
      <c r="A19" s="30" t="s">
        <v>8</v>
      </c>
      <c r="B19" s="78" t="s">
        <v>143</v>
      </c>
      <c r="C19" s="80">
        <f>'[5]Śląski'!$C19</f>
        <v>201610</v>
      </c>
      <c r="D19" s="109"/>
    </row>
    <row r="20" spans="1:4" ht="33" customHeight="1">
      <c r="A20" s="30" t="s">
        <v>9</v>
      </c>
      <c r="B20" s="78" t="s">
        <v>144</v>
      </c>
      <c r="C20" s="80">
        <f>'[5]Śląski'!$C20</f>
        <v>70000</v>
      </c>
      <c r="D20" s="109"/>
    </row>
    <row r="21" spans="1:4" ht="33" customHeight="1">
      <c r="A21" s="30" t="s">
        <v>10</v>
      </c>
      <c r="B21" s="78" t="s">
        <v>149</v>
      </c>
      <c r="C21" s="80">
        <f>'[5]Śląski'!$C21</f>
        <v>7183</v>
      </c>
      <c r="D21" s="109"/>
    </row>
    <row r="22" spans="1:4" ht="46.5" customHeight="1">
      <c r="A22" s="30" t="s">
        <v>11</v>
      </c>
      <c r="B22" s="78" t="s">
        <v>145</v>
      </c>
      <c r="C22" s="80">
        <f>'[5]Śląski'!$C22</f>
        <v>28305</v>
      </c>
      <c r="D22" s="109"/>
    </row>
    <row r="23" spans="1:4" ht="33" customHeight="1">
      <c r="A23" s="30" t="s">
        <v>12</v>
      </c>
      <c r="B23" s="78" t="s">
        <v>198</v>
      </c>
      <c r="C23" s="80">
        <f>'[5]Śląski'!$C23</f>
        <v>207996</v>
      </c>
      <c r="D23" s="109"/>
    </row>
    <row r="24" spans="1:4" ht="33" customHeight="1">
      <c r="A24" s="30" t="s">
        <v>13</v>
      </c>
      <c r="B24" s="78" t="s">
        <v>176</v>
      </c>
      <c r="C24" s="80">
        <f>'[5]Śląski'!$C24</f>
        <v>118100</v>
      </c>
      <c r="D24" s="109"/>
    </row>
    <row r="25" spans="1:4" ht="33" customHeight="1">
      <c r="A25" s="31" t="s">
        <v>14</v>
      </c>
      <c r="B25" s="78" t="s">
        <v>177</v>
      </c>
      <c r="C25" s="80">
        <f>'[5]Śląski'!$C25</f>
        <v>951482</v>
      </c>
      <c r="D25" s="109"/>
    </row>
    <row r="26" spans="1:4" ht="31.5">
      <c r="A26" s="29" t="s">
        <v>150</v>
      </c>
      <c r="B26" s="89" t="s">
        <v>179</v>
      </c>
      <c r="C26" s="80">
        <f>'[5]Śląski'!$C26</f>
        <v>950345</v>
      </c>
      <c r="D26" s="109"/>
    </row>
    <row r="27" spans="1:4" ht="31.5" customHeight="1">
      <c r="A27" s="79" t="s">
        <v>178</v>
      </c>
      <c r="B27" s="89" t="s">
        <v>181</v>
      </c>
      <c r="C27" s="80">
        <f>'[5]Śląski'!$C27</f>
        <v>966</v>
      </c>
      <c r="D27" s="109"/>
    </row>
    <row r="28" spans="1:4" ht="31.5" customHeight="1">
      <c r="A28" s="79" t="s">
        <v>182</v>
      </c>
      <c r="B28" s="89" t="s">
        <v>180</v>
      </c>
      <c r="C28" s="80">
        <f>'[5]Śląski'!$C28</f>
        <v>171</v>
      </c>
      <c r="D28" s="109"/>
    </row>
    <row r="29" spans="1:4" ht="33" customHeight="1">
      <c r="A29" s="32" t="s">
        <v>15</v>
      </c>
      <c r="B29" s="37" t="s">
        <v>126</v>
      </c>
      <c r="C29" s="80">
        <f>'[5]Śląski'!$C29</f>
        <v>0</v>
      </c>
      <c r="D29" s="109"/>
    </row>
    <row r="30" spans="1:4" ht="33" customHeight="1">
      <c r="A30" s="32" t="s">
        <v>123</v>
      </c>
      <c r="B30" s="41" t="s">
        <v>183</v>
      </c>
      <c r="C30" s="80">
        <f>'[5]Śląski'!$C30</f>
        <v>0</v>
      </c>
      <c r="D30" s="109"/>
    </row>
    <row r="31" spans="1:4" ht="31.5" customHeight="1">
      <c r="A31" s="79" t="s">
        <v>184</v>
      </c>
      <c r="B31" s="89" t="s">
        <v>200</v>
      </c>
      <c r="C31" s="80">
        <f>'[5]Śląski'!$C31</f>
        <v>0</v>
      </c>
      <c r="D31" s="109"/>
    </row>
    <row r="32" spans="1:4" ht="33" customHeight="1">
      <c r="A32" s="32" t="s">
        <v>124</v>
      </c>
      <c r="B32" s="38" t="s">
        <v>127</v>
      </c>
      <c r="C32" s="80">
        <f>'[5]Śląski'!$C32</f>
        <v>292158</v>
      </c>
      <c r="D32" s="109"/>
    </row>
    <row r="33" spans="1:4" ht="33" customHeight="1">
      <c r="A33" s="32" t="s">
        <v>125</v>
      </c>
      <c r="B33" s="41" t="s">
        <v>199</v>
      </c>
      <c r="C33" s="80">
        <f>'[5]Śląski'!$C33</f>
        <v>50000</v>
      </c>
      <c r="D33" s="109"/>
    </row>
    <row r="34" spans="1:4" s="5" customFormat="1" ht="31.5" customHeight="1">
      <c r="A34" s="33" t="s">
        <v>60</v>
      </c>
      <c r="B34" s="39" t="s">
        <v>61</v>
      </c>
      <c r="C34" s="83">
        <f>'[5]Śląski'!$C34</f>
        <v>0</v>
      </c>
      <c r="D34" s="109"/>
    </row>
    <row r="35" spans="1:4" s="5" customFormat="1" ht="31.5" customHeight="1">
      <c r="A35" s="33" t="s">
        <v>59</v>
      </c>
      <c r="B35" s="39" t="s">
        <v>62</v>
      </c>
      <c r="C35" s="83">
        <f>'[5]Śląski'!$C35</f>
        <v>198241</v>
      </c>
      <c r="D35" s="109"/>
    </row>
    <row r="36" spans="1:4" s="5" customFormat="1" ht="42.75" customHeight="1">
      <c r="A36" s="33" t="s">
        <v>185</v>
      </c>
      <c r="B36" s="39" t="s">
        <v>186</v>
      </c>
      <c r="C36" s="83">
        <f>C12+C14+C25+C31</f>
        <v>1325296</v>
      </c>
      <c r="D36" s="109"/>
    </row>
    <row r="37" spans="1:4" s="3" customFormat="1" ht="30" customHeight="1">
      <c r="A37" s="27" t="s">
        <v>16</v>
      </c>
      <c r="B37" s="46" t="s">
        <v>196</v>
      </c>
      <c r="C37" s="25">
        <f>C38+C39+C40+C48+C50+C56+C57+C55</f>
        <v>62405</v>
      </c>
      <c r="D37" s="109"/>
    </row>
    <row r="38" spans="1:4" ht="28.5" customHeight="1">
      <c r="A38" s="32" t="s">
        <v>17</v>
      </c>
      <c r="B38" s="41" t="s">
        <v>18</v>
      </c>
      <c r="C38" s="80">
        <f>'[5]Śląski'!$C38</f>
        <v>3085</v>
      </c>
      <c r="D38" s="109"/>
    </row>
    <row r="39" spans="1:4" ht="28.5" customHeight="1">
      <c r="A39" s="32" t="s">
        <v>19</v>
      </c>
      <c r="B39" s="41" t="s">
        <v>20</v>
      </c>
      <c r="C39" s="80">
        <f>'[5]Śląski'!$C39</f>
        <v>7860</v>
      </c>
      <c r="D39" s="109"/>
    </row>
    <row r="40" spans="1:4" ht="28.5" customHeight="1">
      <c r="A40" s="32" t="s">
        <v>21</v>
      </c>
      <c r="B40" s="42" t="s">
        <v>32</v>
      </c>
      <c r="C40" s="84">
        <f>C41+C43+C44+C45+C46+C47</f>
        <v>709</v>
      </c>
      <c r="D40" s="109"/>
    </row>
    <row r="41" spans="1:4" ht="28.5" customHeight="1">
      <c r="A41" s="43" t="s">
        <v>40</v>
      </c>
      <c r="B41" s="44" t="s">
        <v>33</v>
      </c>
      <c r="C41" s="80">
        <f>'[5]Śląski'!$C41</f>
        <v>115</v>
      </c>
      <c r="D41" s="109"/>
    </row>
    <row r="42" spans="1:4" ht="28.5" customHeight="1">
      <c r="A42" s="43" t="s">
        <v>41</v>
      </c>
      <c r="B42" s="45" t="s">
        <v>34</v>
      </c>
      <c r="C42" s="80">
        <f>'[5]Śląski'!$C42</f>
        <v>115</v>
      </c>
      <c r="D42" s="109"/>
    </row>
    <row r="43" spans="1:4" ht="28.5" customHeight="1">
      <c r="A43" s="43" t="s">
        <v>42</v>
      </c>
      <c r="B43" s="44" t="s">
        <v>35</v>
      </c>
      <c r="C43" s="80">
        <f>'[5]Śląski'!$C43</f>
        <v>9</v>
      </c>
      <c r="D43" s="109"/>
    </row>
    <row r="44" spans="1:4" ht="28.5" customHeight="1">
      <c r="A44" s="43" t="s">
        <v>43</v>
      </c>
      <c r="B44" s="44" t="s">
        <v>36</v>
      </c>
      <c r="C44" s="80">
        <f>'[5]Śląski'!$C44</f>
        <v>10</v>
      </c>
      <c r="D44" s="109"/>
    </row>
    <row r="45" spans="1:4" ht="28.5" customHeight="1">
      <c r="A45" s="43" t="s">
        <v>44</v>
      </c>
      <c r="B45" s="44" t="s">
        <v>37</v>
      </c>
      <c r="C45" s="80">
        <f>'[5]Śląski'!$C45</f>
        <v>0</v>
      </c>
      <c r="D45" s="109"/>
    </row>
    <row r="46" spans="1:4" ht="28.5" customHeight="1">
      <c r="A46" s="43" t="s">
        <v>45</v>
      </c>
      <c r="B46" s="44" t="s">
        <v>38</v>
      </c>
      <c r="C46" s="80">
        <f>'[5]Śląski'!$C46</f>
        <v>553</v>
      </c>
      <c r="D46" s="109"/>
    </row>
    <row r="47" spans="1:4" ht="28.5" customHeight="1">
      <c r="A47" s="43" t="s">
        <v>46</v>
      </c>
      <c r="B47" s="44" t="s">
        <v>39</v>
      </c>
      <c r="C47" s="80">
        <f>'[5]Śląski'!$C47</f>
        <v>22</v>
      </c>
      <c r="D47" s="109"/>
    </row>
    <row r="48" spans="1:4" ht="28.5" customHeight="1">
      <c r="A48" s="32" t="s">
        <v>22</v>
      </c>
      <c r="B48" s="41" t="s">
        <v>187</v>
      </c>
      <c r="C48" s="80">
        <f>'[5]Śląski'!$C48</f>
        <v>37445</v>
      </c>
      <c r="D48" s="109"/>
    </row>
    <row r="49" spans="1:4" ht="28.5" customHeight="1">
      <c r="A49" s="43" t="s">
        <v>188</v>
      </c>
      <c r="B49" s="44" t="s">
        <v>189</v>
      </c>
      <c r="C49" s="80">
        <f>'[5]Śląski'!$C49</f>
        <v>250</v>
      </c>
      <c r="D49" s="109"/>
    </row>
    <row r="50" spans="1:4" ht="28.5" customHeight="1">
      <c r="A50" s="32" t="s">
        <v>23</v>
      </c>
      <c r="B50" s="42" t="s">
        <v>55</v>
      </c>
      <c r="C50" s="84">
        <f>C51+C52+C53+C54</f>
        <v>8295</v>
      </c>
      <c r="D50" s="109"/>
    </row>
    <row r="51" spans="1:4" ht="28.5" customHeight="1">
      <c r="A51" s="43" t="s">
        <v>51</v>
      </c>
      <c r="B51" s="44" t="s">
        <v>47</v>
      </c>
      <c r="C51" s="80">
        <f>'[5]Śląski'!$C51</f>
        <v>6437</v>
      </c>
      <c r="D51" s="109"/>
    </row>
    <row r="52" spans="1:4" ht="28.5" customHeight="1">
      <c r="A52" s="43" t="s">
        <v>52</v>
      </c>
      <c r="B52" s="44" t="s">
        <v>48</v>
      </c>
      <c r="C52" s="80">
        <f>'[5]Śląski'!$C52</f>
        <v>917</v>
      </c>
      <c r="D52" s="109"/>
    </row>
    <row r="53" spans="1:4" ht="28.5" customHeight="1">
      <c r="A53" s="43" t="s">
        <v>53</v>
      </c>
      <c r="B53" s="44" t="s">
        <v>49</v>
      </c>
      <c r="C53" s="80">
        <f>'[5]Śląski'!$C53</f>
        <v>0</v>
      </c>
      <c r="D53" s="109"/>
    </row>
    <row r="54" spans="1:4" ht="28.5" customHeight="1">
      <c r="A54" s="43" t="s">
        <v>54</v>
      </c>
      <c r="B54" s="44" t="s">
        <v>50</v>
      </c>
      <c r="C54" s="80">
        <f>'[5]Śląski'!$C54</f>
        <v>941</v>
      </c>
      <c r="D54" s="109"/>
    </row>
    <row r="55" spans="1:4" ht="28.5" customHeight="1">
      <c r="A55" s="32" t="s">
        <v>24</v>
      </c>
      <c r="B55" s="41" t="s">
        <v>25</v>
      </c>
      <c r="C55" s="80">
        <f>'[5]Śląski'!$C55</f>
        <v>0</v>
      </c>
      <c r="D55" s="109"/>
    </row>
    <row r="56" spans="1:4" ht="28.5" customHeight="1">
      <c r="A56" s="32" t="s">
        <v>26</v>
      </c>
      <c r="B56" s="41" t="s">
        <v>190</v>
      </c>
      <c r="C56" s="80">
        <f>'[5]Śląski'!$C56</f>
        <v>4691</v>
      </c>
      <c r="D56" s="109"/>
    </row>
    <row r="57" spans="1:4" ht="28.5" customHeight="1">
      <c r="A57" s="32" t="s">
        <v>27</v>
      </c>
      <c r="B57" s="41" t="s">
        <v>28</v>
      </c>
      <c r="C57" s="80">
        <f>'[5]Śląski'!$C57</f>
        <v>320</v>
      </c>
      <c r="D57" s="109"/>
    </row>
    <row r="58" spans="1:4" s="3" customFormat="1" ht="30" customHeight="1">
      <c r="A58" s="34" t="s">
        <v>29</v>
      </c>
      <c r="B58" s="46" t="s">
        <v>191</v>
      </c>
      <c r="C58" s="82">
        <f>C59+C60+C61+C62</f>
        <v>2895</v>
      </c>
      <c r="D58" s="109"/>
    </row>
    <row r="59" spans="1:4" ht="42" customHeight="1">
      <c r="A59" s="32" t="s">
        <v>106</v>
      </c>
      <c r="B59" s="41" t="s">
        <v>128</v>
      </c>
      <c r="C59" s="80">
        <f>'[5]Śląski'!$C59</f>
        <v>215</v>
      </c>
      <c r="D59" s="109"/>
    </row>
    <row r="60" spans="1:4" ht="31.5" customHeight="1">
      <c r="A60" s="32" t="s">
        <v>30</v>
      </c>
      <c r="B60" s="41" t="s">
        <v>57</v>
      </c>
      <c r="C60" s="80">
        <f>'[5]Śląski'!$C60</f>
        <v>1828</v>
      </c>
      <c r="D60" s="109"/>
    </row>
    <row r="61" spans="1:4" ht="31.5" customHeight="1">
      <c r="A61" s="32" t="s">
        <v>31</v>
      </c>
      <c r="B61" s="41" t="s">
        <v>108</v>
      </c>
      <c r="C61" s="80">
        <f>'[5]Śląski'!$C61</f>
        <v>0</v>
      </c>
      <c r="D61" s="109"/>
    </row>
    <row r="62" spans="1:4" ht="31.5" customHeight="1">
      <c r="A62" s="32" t="s">
        <v>107</v>
      </c>
      <c r="B62" s="41" t="s">
        <v>109</v>
      </c>
      <c r="C62" s="80">
        <f>'[5]Śląski'!$C62</f>
        <v>852</v>
      </c>
      <c r="D62" s="109"/>
    </row>
    <row r="63" spans="1:4" ht="32.25" customHeight="1">
      <c r="A63" s="34" t="s">
        <v>114</v>
      </c>
      <c r="B63" s="46" t="s">
        <v>135</v>
      </c>
      <c r="C63" s="82">
        <f>'[5]Śląski'!$C63</f>
        <v>1355</v>
      </c>
      <c r="D63" s="109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3"/>
  <sheetViews>
    <sheetView showGridLines="0" view="pageBreakPreview" zoomScale="55" zoomScaleNormal="60" zoomScaleSheetLayoutView="55" zoomScalePageLayoutView="0" workbookViewId="0" topLeftCell="A1">
      <pane ySplit="7" topLeftCell="A8" activePane="bottomLeft" state="frozen"/>
      <selection pane="topLeft" activeCell="D1" sqref="D1:AE65536"/>
      <selection pane="bottomLeft" activeCell="D1" sqref="D1:AE6553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22" t="str">
        <f>NFZ!A1</f>
        <v>ROCZNY PLAN FINANSOWY NARODOWEGO FUNDUSZU ZDROWIA NA ROK 2015</v>
      </c>
      <c r="B1" s="122"/>
      <c r="C1" s="122"/>
    </row>
    <row r="2" spans="1:3" s="51" customFormat="1" ht="33" customHeight="1">
      <c r="A2" s="88" t="s">
        <v>75</v>
      </c>
      <c r="B2" s="88"/>
      <c r="C2" s="104">
        <v>1.034</v>
      </c>
    </row>
    <row r="3" spans="1:3" ht="33" customHeight="1">
      <c r="A3" s="1"/>
      <c r="B3" s="76"/>
      <c r="C3" s="86"/>
    </row>
    <row r="4" spans="1:3" s="6" customFormat="1" ht="45" customHeight="1">
      <c r="A4" s="126" t="s">
        <v>139</v>
      </c>
      <c r="B4" s="125" t="s">
        <v>56</v>
      </c>
      <c r="C4" s="123" t="str">
        <f>Dolnośląski!C4</f>
        <v>Plan finansowy oddziału wojewódzkiego Narodowego Funduszu Zdrowia na rok 2015</v>
      </c>
    </row>
    <row r="5" spans="1:3" s="6" customFormat="1" ht="45" customHeight="1">
      <c r="A5" s="125"/>
      <c r="B5" s="125"/>
      <c r="C5" s="124"/>
    </row>
    <row r="6" spans="1:3" s="4" customFormat="1" ht="14.25">
      <c r="A6" s="22">
        <v>1</v>
      </c>
      <c r="B6" s="23">
        <v>2</v>
      </c>
      <c r="C6" s="22">
        <v>3</v>
      </c>
    </row>
    <row r="7" spans="1:4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2184181</v>
      </c>
      <c r="D7" s="109"/>
    </row>
    <row r="8" spans="1:4" ht="33" customHeight="1">
      <c r="A8" s="30" t="s">
        <v>1</v>
      </c>
      <c r="B8" s="78" t="s">
        <v>140</v>
      </c>
      <c r="C8" s="80">
        <f>'[14]Plan 2015'!$C8</f>
        <v>257470</v>
      </c>
      <c r="D8" s="109"/>
    </row>
    <row r="9" spans="1:4" ht="33" customHeight="1">
      <c r="A9" s="30" t="s">
        <v>2</v>
      </c>
      <c r="B9" s="78" t="s">
        <v>141</v>
      </c>
      <c r="C9" s="80">
        <f>'[14]Plan 2015'!$C9</f>
        <v>153840</v>
      </c>
      <c r="D9" s="109"/>
    </row>
    <row r="10" spans="1:4" ht="33" customHeight="1">
      <c r="A10" s="30" t="s">
        <v>3</v>
      </c>
      <c r="B10" s="78" t="s">
        <v>138</v>
      </c>
      <c r="C10" s="80">
        <f>'[14]Plan 2015'!$C10</f>
        <v>880700</v>
      </c>
      <c r="D10" s="109"/>
    </row>
    <row r="11" spans="1:4" ht="31.5" customHeight="1">
      <c r="A11" s="79" t="s">
        <v>58</v>
      </c>
      <c r="B11" s="89" t="s">
        <v>168</v>
      </c>
      <c r="C11" s="80">
        <f>'[14]Plan 2015'!$C11</f>
        <v>78410</v>
      </c>
      <c r="D11" s="109"/>
    </row>
    <row r="12" spans="1:4" ht="31.5" customHeight="1">
      <c r="A12" s="79" t="s">
        <v>169</v>
      </c>
      <c r="B12" s="89" t="s">
        <v>172</v>
      </c>
      <c r="C12" s="80">
        <f>'[14]Plan 2015'!$C12</f>
        <v>68730</v>
      </c>
      <c r="D12" s="109"/>
    </row>
    <row r="13" spans="1:4" ht="31.5" customHeight="1">
      <c r="A13" s="79" t="s">
        <v>170</v>
      </c>
      <c r="B13" s="89" t="s">
        <v>173</v>
      </c>
      <c r="C13" s="80">
        <f>'[14]Plan 2015'!$C13</f>
        <v>43830</v>
      </c>
      <c r="D13" s="109"/>
    </row>
    <row r="14" spans="1:4" ht="31.5" customHeight="1">
      <c r="A14" s="79" t="s">
        <v>171</v>
      </c>
      <c r="B14" s="89" t="s">
        <v>174</v>
      </c>
      <c r="C14" s="80">
        <f>'[14]Plan 2015'!$C14</f>
        <v>17900</v>
      </c>
      <c r="D14" s="109"/>
    </row>
    <row r="15" spans="1:4" ht="33" customHeight="1">
      <c r="A15" s="30" t="s">
        <v>4</v>
      </c>
      <c r="B15" s="78" t="s">
        <v>146</v>
      </c>
      <c r="C15" s="80">
        <f>'[14]Plan 2015'!$C15</f>
        <v>60310</v>
      </c>
      <c r="D15" s="109"/>
    </row>
    <row r="16" spans="1:4" ht="33" customHeight="1">
      <c r="A16" s="30" t="s">
        <v>5</v>
      </c>
      <c r="B16" s="78" t="s">
        <v>142</v>
      </c>
      <c r="C16" s="80">
        <f>'[14]Plan 2015'!$C16</f>
        <v>69170</v>
      </c>
      <c r="D16" s="109"/>
    </row>
    <row r="17" spans="1:4" ht="33" customHeight="1">
      <c r="A17" s="30" t="s">
        <v>6</v>
      </c>
      <c r="B17" s="78" t="s">
        <v>148</v>
      </c>
      <c r="C17" s="80">
        <f>'[14]Plan 2015'!$C17</f>
        <v>40730</v>
      </c>
      <c r="D17" s="109"/>
    </row>
    <row r="18" spans="1:4" ht="33" customHeight="1">
      <c r="A18" s="30" t="s">
        <v>7</v>
      </c>
      <c r="B18" s="78" t="s">
        <v>147</v>
      </c>
      <c r="C18" s="80">
        <f>'[14]Plan 2015'!$C18</f>
        <v>18080</v>
      </c>
      <c r="D18" s="109"/>
    </row>
    <row r="19" spans="1:4" ht="33" customHeight="1">
      <c r="A19" s="30" t="s">
        <v>8</v>
      </c>
      <c r="B19" s="78" t="s">
        <v>143</v>
      </c>
      <c r="C19" s="80">
        <f>'[14]Plan 2015'!$C19</f>
        <v>61210</v>
      </c>
      <c r="D19" s="109"/>
    </row>
    <row r="20" spans="1:4" ht="33" customHeight="1">
      <c r="A20" s="30" t="s">
        <v>9</v>
      </c>
      <c r="B20" s="78" t="s">
        <v>144</v>
      </c>
      <c r="C20" s="80">
        <f>'[14]Plan 2015'!$C20</f>
        <v>25000</v>
      </c>
      <c r="D20" s="109"/>
    </row>
    <row r="21" spans="1:4" ht="33" customHeight="1">
      <c r="A21" s="30" t="s">
        <v>10</v>
      </c>
      <c r="B21" s="78" t="s">
        <v>149</v>
      </c>
      <c r="C21" s="80">
        <f>'[14]Plan 2015'!$C21</f>
        <v>1500</v>
      </c>
      <c r="D21" s="109"/>
    </row>
    <row r="22" spans="1:4" ht="46.5" customHeight="1">
      <c r="A22" s="30" t="s">
        <v>11</v>
      </c>
      <c r="B22" s="78" t="s">
        <v>145</v>
      </c>
      <c r="C22" s="80">
        <f>'[14]Plan 2015'!$C22</f>
        <v>5550</v>
      </c>
      <c r="D22" s="109"/>
    </row>
    <row r="23" spans="1:4" ht="33" customHeight="1">
      <c r="A23" s="30" t="s">
        <v>12</v>
      </c>
      <c r="B23" s="78" t="s">
        <v>198</v>
      </c>
      <c r="C23" s="80">
        <f>'[14]Plan 2015'!$C23</f>
        <v>45710</v>
      </c>
      <c r="D23" s="109"/>
    </row>
    <row r="24" spans="1:4" ht="33" customHeight="1">
      <c r="A24" s="30" t="s">
        <v>13</v>
      </c>
      <c r="B24" s="78" t="s">
        <v>176</v>
      </c>
      <c r="C24" s="80">
        <f>'[14]Plan 2015'!$C24</f>
        <v>30040</v>
      </c>
      <c r="D24" s="109"/>
    </row>
    <row r="25" spans="1:4" ht="33" customHeight="1">
      <c r="A25" s="31" t="s">
        <v>14</v>
      </c>
      <c r="B25" s="78" t="s">
        <v>177</v>
      </c>
      <c r="C25" s="80">
        <f>'[14]Plan 2015'!$C25</f>
        <v>259996</v>
      </c>
      <c r="D25" s="109"/>
    </row>
    <row r="26" spans="1:4" ht="31.5">
      <c r="A26" s="29" t="s">
        <v>150</v>
      </c>
      <c r="B26" s="89" t="s">
        <v>179</v>
      </c>
      <c r="C26" s="80">
        <f>'[14]Plan 2015'!$C26</f>
        <v>259606</v>
      </c>
      <c r="D26" s="109"/>
    </row>
    <row r="27" spans="1:4" ht="31.5" customHeight="1">
      <c r="A27" s="79" t="s">
        <v>178</v>
      </c>
      <c r="B27" s="89" t="s">
        <v>181</v>
      </c>
      <c r="C27" s="80">
        <f>'[14]Plan 2015'!$C27</f>
        <v>190</v>
      </c>
      <c r="D27" s="109"/>
    </row>
    <row r="28" spans="1:4" ht="31.5" customHeight="1">
      <c r="A28" s="79" t="s">
        <v>182</v>
      </c>
      <c r="B28" s="89" t="s">
        <v>180</v>
      </c>
      <c r="C28" s="80">
        <f>'[14]Plan 2015'!$C28</f>
        <v>200</v>
      </c>
      <c r="D28" s="109"/>
    </row>
    <row r="29" spans="1:4" ht="33" customHeight="1">
      <c r="A29" s="32" t="s">
        <v>15</v>
      </c>
      <c r="B29" s="37" t="s">
        <v>126</v>
      </c>
      <c r="C29" s="80">
        <f>'[14]Plan 2015'!$C29</f>
        <v>0</v>
      </c>
      <c r="D29" s="109"/>
    </row>
    <row r="30" spans="1:4" ht="33" customHeight="1">
      <c r="A30" s="32" t="s">
        <v>123</v>
      </c>
      <c r="B30" s="41" t="s">
        <v>183</v>
      </c>
      <c r="C30" s="80">
        <f>'[14]Plan 2015'!$C30</f>
        <v>0</v>
      </c>
      <c r="D30" s="109"/>
    </row>
    <row r="31" spans="1:4" ht="31.5" customHeight="1">
      <c r="A31" s="79" t="s">
        <v>184</v>
      </c>
      <c r="B31" s="89" t="s">
        <v>200</v>
      </c>
      <c r="C31" s="80">
        <f>'[14]Plan 2015'!$C31</f>
        <v>0</v>
      </c>
      <c r="D31" s="109"/>
    </row>
    <row r="32" spans="1:4" ht="33" customHeight="1">
      <c r="A32" s="32" t="s">
        <v>124</v>
      </c>
      <c r="B32" s="38" t="s">
        <v>127</v>
      </c>
      <c r="C32" s="80">
        <f>'[14]Plan 2015'!$C32</f>
        <v>216963</v>
      </c>
      <c r="D32" s="109"/>
    </row>
    <row r="33" spans="1:4" ht="33" customHeight="1">
      <c r="A33" s="32" t="s">
        <v>125</v>
      </c>
      <c r="B33" s="41" t="s">
        <v>199</v>
      </c>
      <c r="C33" s="80">
        <f>'[14]Plan 2015'!$C33</f>
        <v>57912</v>
      </c>
      <c r="D33" s="109"/>
    </row>
    <row r="34" spans="1:4" s="5" customFormat="1" ht="31.5" customHeight="1">
      <c r="A34" s="33" t="s">
        <v>60</v>
      </c>
      <c r="B34" s="39" t="s">
        <v>61</v>
      </c>
      <c r="C34" s="83">
        <f>'[14]Plan 2015'!$C34</f>
        <v>0</v>
      </c>
      <c r="D34" s="109"/>
    </row>
    <row r="35" spans="1:4" s="5" customFormat="1" ht="31.5" customHeight="1">
      <c r="A35" s="33" t="s">
        <v>59</v>
      </c>
      <c r="B35" s="39" t="s">
        <v>62</v>
      </c>
      <c r="C35" s="83">
        <f>'[14]Plan 2015'!$C35</f>
        <v>56428</v>
      </c>
      <c r="D35" s="109"/>
    </row>
    <row r="36" spans="1:4" s="5" customFormat="1" ht="42.75" customHeight="1">
      <c r="A36" s="33" t="s">
        <v>185</v>
      </c>
      <c r="B36" s="39" t="s">
        <v>186</v>
      </c>
      <c r="C36" s="83">
        <f>C12+C14+C25+C31</f>
        <v>346626</v>
      </c>
      <c r="D36" s="109"/>
    </row>
    <row r="37" spans="1:4" s="3" customFormat="1" ht="30" customHeight="1">
      <c r="A37" s="27" t="s">
        <v>16</v>
      </c>
      <c r="B37" s="46" t="s">
        <v>196</v>
      </c>
      <c r="C37" s="25">
        <f>C38+C39+C40+C48+C50+C56+C57+C55</f>
        <v>17275</v>
      </c>
      <c r="D37" s="109"/>
    </row>
    <row r="38" spans="1:4" ht="28.5" customHeight="1">
      <c r="A38" s="32" t="s">
        <v>17</v>
      </c>
      <c r="B38" s="41" t="s">
        <v>18</v>
      </c>
      <c r="C38" s="80">
        <f>'[14]Plan 2015'!$C38</f>
        <v>946</v>
      </c>
      <c r="D38" s="109"/>
    </row>
    <row r="39" spans="1:4" ht="28.5" customHeight="1">
      <c r="A39" s="32" t="s">
        <v>19</v>
      </c>
      <c r="B39" s="41" t="s">
        <v>20</v>
      </c>
      <c r="C39" s="80">
        <f>'[14]Plan 2015'!$C39</f>
        <v>2085</v>
      </c>
      <c r="D39" s="109"/>
    </row>
    <row r="40" spans="1:4" ht="28.5" customHeight="1">
      <c r="A40" s="32" t="s">
        <v>21</v>
      </c>
      <c r="B40" s="42" t="s">
        <v>32</v>
      </c>
      <c r="C40" s="84">
        <f>C41+C43+C44+C45+C46+C47</f>
        <v>60</v>
      </c>
      <c r="D40" s="109"/>
    </row>
    <row r="41" spans="1:4" ht="28.5" customHeight="1">
      <c r="A41" s="43" t="s">
        <v>40</v>
      </c>
      <c r="B41" s="44" t="s">
        <v>33</v>
      </c>
      <c r="C41" s="80">
        <f>'[14]Plan 2015'!$C41</f>
        <v>7</v>
      </c>
      <c r="D41" s="109"/>
    </row>
    <row r="42" spans="1:4" ht="28.5" customHeight="1">
      <c r="A42" s="43" t="s">
        <v>41</v>
      </c>
      <c r="B42" s="45" t="s">
        <v>34</v>
      </c>
      <c r="C42" s="80">
        <f>'[14]Plan 2015'!$C42</f>
        <v>7</v>
      </c>
      <c r="D42" s="109"/>
    </row>
    <row r="43" spans="1:4" ht="28.5" customHeight="1">
      <c r="A43" s="43" t="s">
        <v>42</v>
      </c>
      <c r="B43" s="44" t="s">
        <v>35</v>
      </c>
      <c r="C43" s="80">
        <f>'[14]Plan 2015'!$C43</f>
        <v>17</v>
      </c>
      <c r="D43" s="109"/>
    </row>
    <row r="44" spans="1:4" ht="28.5" customHeight="1">
      <c r="A44" s="43" t="s">
        <v>43</v>
      </c>
      <c r="B44" s="44" t="s">
        <v>36</v>
      </c>
      <c r="C44" s="80">
        <f>'[14]Plan 2015'!$C44</f>
        <v>0</v>
      </c>
      <c r="D44" s="109"/>
    </row>
    <row r="45" spans="1:4" ht="28.5" customHeight="1">
      <c r="A45" s="43" t="s">
        <v>44</v>
      </c>
      <c r="B45" s="44" t="s">
        <v>37</v>
      </c>
      <c r="C45" s="80">
        <f>'[14]Plan 2015'!$C45</f>
        <v>0</v>
      </c>
      <c r="D45" s="109"/>
    </row>
    <row r="46" spans="1:4" ht="28.5" customHeight="1">
      <c r="A46" s="43" t="s">
        <v>45</v>
      </c>
      <c r="B46" s="44" t="s">
        <v>38</v>
      </c>
      <c r="C46" s="80">
        <f>'[14]Plan 2015'!$C46</f>
        <v>36</v>
      </c>
      <c r="D46" s="109"/>
    </row>
    <row r="47" spans="1:4" ht="28.5" customHeight="1">
      <c r="A47" s="43" t="s">
        <v>46</v>
      </c>
      <c r="B47" s="44" t="s">
        <v>39</v>
      </c>
      <c r="C47" s="80">
        <f>'[14]Plan 2015'!$C47</f>
        <v>0</v>
      </c>
      <c r="D47" s="109"/>
    </row>
    <row r="48" spans="1:4" ht="28.5" customHeight="1">
      <c r="A48" s="32" t="s">
        <v>22</v>
      </c>
      <c r="B48" s="41" t="s">
        <v>187</v>
      </c>
      <c r="C48" s="80">
        <f>'[14]Plan 2015'!$C48</f>
        <v>10453</v>
      </c>
      <c r="D48" s="109"/>
    </row>
    <row r="49" spans="1:4" ht="28.5" customHeight="1">
      <c r="A49" s="43" t="s">
        <v>188</v>
      </c>
      <c r="B49" s="44" t="s">
        <v>189</v>
      </c>
      <c r="C49" s="80">
        <f>'[14]Plan 2015'!$C49</f>
        <v>35</v>
      </c>
      <c r="D49" s="109"/>
    </row>
    <row r="50" spans="1:4" ht="28.5" customHeight="1">
      <c r="A50" s="32" t="s">
        <v>23</v>
      </c>
      <c r="B50" s="42" t="s">
        <v>55</v>
      </c>
      <c r="C50" s="84">
        <f>C51+C52+C53+C54</f>
        <v>2321</v>
      </c>
      <c r="D50" s="109"/>
    </row>
    <row r="51" spans="1:4" ht="28.5" customHeight="1">
      <c r="A51" s="43" t="s">
        <v>51</v>
      </c>
      <c r="B51" s="44" t="s">
        <v>47</v>
      </c>
      <c r="C51" s="80">
        <f>'[14]Plan 2015'!$C51</f>
        <v>1797</v>
      </c>
      <c r="D51" s="109"/>
    </row>
    <row r="52" spans="1:4" ht="28.5" customHeight="1">
      <c r="A52" s="43" t="s">
        <v>52</v>
      </c>
      <c r="B52" s="44" t="s">
        <v>48</v>
      </c>
      <c r="C52" s="80">
        <f>'[14]Plan 2015'!$C52</f>
        <v>256</v>
      </c>
      <c r="D52" s="109"/>
    </row>
    <row r="53" spans="1:4" ht="28.5" customHeight="1">
      <c r="A53" s="43" t="s">
        <v>53</v>
      </c>
      <c r="B53" s="44" t="s">
        <v>49</v>
      </c>
      <c r="C53" s="80">
        <f>'[14]Plan 2015'!$C53</f>
        <v>0</v>
      </c>
      <c r="D53" s="109"/>
    </row>
    <row r="54" spans="1:4" ht="28.5" customHeight="1">
      <c r="A54" s="43" t="s">
        <v>54</v>
      </c>
      <c r="B54" s="44" t="s">
        <v>50</v>
      </c>
      <c r="C54" s="80">
        <f>'[14]Plan 2015'!$C54</f>
        <v>268</v>
      </c>
      <c r="D54" s="109"/>
    </row>
    <row r="55" spans="1:4" ht="28.5" customHeight="1">
      <c r="A55" s="32" t="s">
        <v>24</v>
      </c>
      <c r="B55" s="41" t="s">
        <v>25</v>
      </c>
      <c r="C55" s="80">
        <f>'[14]Plan 2015'!$C55</f>
        <v>0</v>
      </c>
      <c r="D55" s="109"/>
    </row>
    <row r="56" spans="1:4" ht="28.5" customHeight="1">
      <c r="A56" s="32" t="s">
        <v>26</v>
      </c>
      <c r="B56" s="41" t="s">
        <v>190</v>
      </c>
      <c r="C56" s="80">
        <f>'[14]Plan 2015'!$C56</f>
        <v>1234</v>
      </c>
      <c r="D56" s="109"/>
    </row>
    <row r="57" spans="1:4" ht="28.5" customHeight="1">
      <c r="A57" s="32" t="s">
        <v>27</v>
      </c>
      <c r="B57" s="41" t="s">
        <v>28</v>
      </c>
      <c r="C57" s="80">
        <f>'[14]Plan 2015'!$C57</f>
        <v>176</v>
      </c>
      <c r="D57" s="109"/>
    </row>
    <row r="58" spans="1:4" s="3" customFormat="1" ht="30" customHeight="1">
      <c r="A58" s="34" t="s">
        <v>29</v>
      </c>
      <c r="B58" s="46" t="s">
        <v>191</v>
      </c>
      <c r="C58" s="82">
        <f>C59+C60+C61+C62</f>
        <v>14300</v>
      </c>
      <c r="D58" s="109"/>
    </row>
    <row r="59" spans="1:4" ht="42" customHeight="1">
      <c r="A59" s="32" t="s">
        <v>106</v>
      </c>
      <c r="B59" s="41" t="s">
        <v>128</v>
      </c>
      <c r="C59" s="80">
        <f>'[14]Plan 2015'!$C59</f>
        <v>0</v>
      </c>
      <c r="D59" s="109"/>
    </row>
    <row r="60" spans="1:4" ht="31.5" customHeight="1">
      <c r="A60" s="32" t="s">
        <v>30</v>
      </c>
      <c r="B60" s="41" t="s">
        <v>57</v>
      </c>
      <c r="C60" s="80">
        <f>'[14]Plan 2015'!$C60</f>
        <v>13000</v>
      </c>
      <c r="D60" s="109"/>
    </row>
    <row r="61" spans="1:4" ht="31.5" customHeight="1">
      <c r="A61" s="32" t="s">
        <v>31</v>
      </c>
      <c r="B61" s="41" t="s">
        <v>108</v>
      </c>
      <c r="C61" s="80">
        <f>'[14]Plan 2015'!$C61</f>
        <v>0</v>
      </c>
      <c r="D61" s="109"/>
    </row>
    <row r="62" spans="1:4" ht="31.5" customHeight="1">
      <c r="A62" s="32" t="s">
        <v>107</v>
      </c>
      <c r="B62" s="41" t="s">
        <v>109</v>
      </c>
      <c r="C62" s="80">
        <f>'[14]Plan 2015'!$C62</f>
        <v>1300</v>
      </c>
      <c r="D62" s="109"/>
    </row>
    <row r="63" spans="1:4" ht="32.25" customHeight="1">
      <c r="A63" s="34" t="s">
        <v>114</v>
      </c>
      <c r="B63" s="46" t="s">
        <v>135</v>
      </c>
      <c r="C63" s="82">
        <f>'[14]Plan 2015'!$C63</f>
        <v>3885</v>
      </c>
      <c r="D63" s="109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3"/>
  <sheetViews>
    <sheetView showGridLines="0" view="pageBreakPreview" zoomScale="55" zoomScaleNormal="70" zoomScaleSheetLayoutView="55" zoomScalePageLayoutView="0" workbookViewId="0" topLeftCell="A1">
      <pane xSplit="2" ySplit="7" topLeftCell="C53" activePane="bottomRight" state="frozen"/>
      <selection pane="topLeft" activeCell="D1" sqref="D1:AE65536"/>
      <selection pane="topRight" activeCell="D1" sqref="D1:AE65536"/>
      <selection pane="bottomLeft" activeCell="D1" sqref="D1:AE65536"/>
      <selection pane="bottomRight" activeCell="D1" sqref="D1:AE6553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22" t="str">
        <f>NFZ!A1</f>
        <v>ROCZNY PLAN FINANSOWY NARODOWEGO FUNDUSZU ZDROWIA NA ROK 2015</v>
      </c>
      <c r="B1" s="122"/>
      <c r="C1" s="122"/>
    </row>
    <row r="2" spans="1:3" s="51" customFormat="1" ht="33" customHeight="1">
      <c r="A2" s="88" t="s">
        <v>76</v>
      </c>
      <c r="B2" s="88"/>
      <c r="C2" s="104">
        <v>1.034</v>
      </c>
    </row>
    <row r="3" spans="1:3" ht="33" customHeight="1">
      <c r="A3" s="1"/>
      <c r="B3" s="76"/>
      <c r="C3" s="86"/>
    </row>
    <row r="4" spans="1:3" s="6" customFormat="1" ht="45" customHeight="1">
      <c r="A4" s="126" t="s">
        <v>139</v>
      </c>
      <c r="B4" s="125" t="s">
        <v>56</v>
      </c>
      <c r="C4" s="123" t="str">
        <f>Dolnośląski!C4</f>
        <v>Plan finansowy oddziału wojewódzkiego Narodowego Funduszu Zdrowia na rok 2015</v>
      </c>
    </row>
    <row r="5" spans="1:3" s="6" customFormat="1" ht="45" customHeight="1">
      <c r="A5" s="125"/>
      <c r="B5" s="125"/>
      <c r="C5" s="124"/>
    </row>
    <row r="6" spans="1:3" s="4" customFormat="1" ht="14.25">
      <c r="A6" s="22">
        <v>1</v>
      </c>
      <c r="B6" s="23">
        <v>2</v>
      </c>
      <c r="C6" s="22">
        <v>3</v>
      </c>
    </row>
    <row r="7" spans="1:4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2274670</v>
      </c>
      <c r="D7" s="109"/>
    </row>
    <row r="8" spans="1:4" ht="33" customHeight="1">
      <c r="A8" s="30" t="s">
        <v>1</v>
      </c>
      <c r="B8" s="78" t="s">
        <v>140</v>
      </c>
      <c r="C8" s="80">
        <f>'[15]Plan 2015'!$C8</f>
        <v>284220</v>
      </c>
      <c r="D8" s="109"/>
    </row>
    <row r="9" spans="1:4" ht="33" customHeight="1">
      <c r="A9" s="30" t="s">
        <v>2</v>
      </c>
      <c r="B9" s="78" t="s">
        <v>141</v>
      </c>
      <c r="C9" s="80">
        <f>'[15]Plan 2015'!$C9</f>
        <v>185382</v>
      </c>
      <c r="D9" s="109"/>
    </row>
    <row r="10" spans="1:4" ht="33" customHeight="1">
      <c r="A10" s="30" t="s">
        <v>3</v>
      </c>
      <c r="B10" s="78" t="s">
        <v>138</v>
      </c>
      <c r="C10" s="80">
        <f>'[15]Plan 2015'!$C10</f>
        <v>917517</v>
      </c>
      <c r="D10" s="109"/>
    </row>
    <row r="11" spans="1:4" ht="31.5" customHeight="1">
      <c r="A11" s="79" t="s">
        <v>58</v>
      </c>
      <c r="B11" s="89" t="s">
        <v>168</v>
      </c>
      <c r="C11" s="80">
        <f>'[15]Plan 2015'!$C11</f>
        <v>72785</v>
      </c>
      <c r="D11" s="109"/>
    </row>
    <row r="12" spans="1:4" ht="31.5" customHeight="1">
      <c r="A12" s="79" t="s">
        <v>169</v>
      </c>
      <c r="B12" s="89" t="s">
        <v>172</v>
      </c>
      <c r="C12" s="80">
        <f>'[15]Plan 2015'!$C12</f>
        <v>67866</v>
      </c>
      <c r="D12" s="109"/>
    </row>
    <row r="13" spans="1:4" ht="31.5" customHeight="1">
      <c r="A13" s="79" t="s">
        <v>170</v>
      </c>
      <c r="B13" s="89" t="s">
        <v>173</v>
      </c>
      <c r="C13" s="80">
        <f>'[15]Plan 2015'!$C13</f>
        <v>36459</v>
      </c>
      <c r="D13" s="109"/>
    </row>
    <row r="14" spans="1:4" ht="31.5" customHeight="1">
      <c r="A14" s="79" t="s">
        <v>171</v>
      </c>
      <c r="B14" s="89" t="s">
        <v>174</v>
      </c>
      <c r="C14" s="80">
        <f>'[15]Plan 2015'!$C14</f>
        <v>18213</v>
      </c>
      <c r="D14" s="109"/>
    </row>
    <row r="15" spans="1:4" ht="33" customHeight="1">
      <c r="A15" s="30" t="s">
        <v>4</v>
      </c>
      <c r="B15" s="78" t="s">
        <v>146</v>
      </c>
      <c r="C15" s="80">
        <f>'[15]Plan 2015'!$C15</f>
        <v>72114</v>
      </c>
      <c r="D15" s="109"/>
    </row>
    <row r="16" spans="1:4" ht="33" customHeight="1">
      <c r="A16" s="30" t="s">
        <v>5</v>
      </c>
      <c r="B16" s="78" t="s">
        <v>142</v>
      </c>
      <c r="C16" s="80">
        <f>'[15]Plan 2015'!$C16</f>
        <v>66872</v>
      </c>
      <c r="D16" s="109"/>
    </row>
    <row r="17" spans="1:4" ht="33" customHeight="1">
      <c r="A17" s="30" t="s">
        <v>6</v>
      </c>
      <c r="B17" s="78" t="s">
        <v>148</v>
      </c>
      <c r="C17" s="80">
        <f>'[15]Plan 2015'!$C17</f>
        <v>33220</v>
      </c>
      <c r="D17" s="109"/>
    </row>
    <row r="18" spans="1:4" ht="33" customHeight="1">
      <c r="A18" s="30" t="s">
        <v>7</v>
      </c>
      <c r="B18" s="78" t="s">
        <v>147</v>
      </c>
      <c r="C18" s="80">
        <f>'[15]Plan 2015'!$C18</f>
        <v>14533</v>
      </c>
      <c r="D18" s="109"/>
    </row>
    <row r="19" spans="1:4" ht="33" customHeight="1">
      <c r="A19" s="30" t="s">
        <v>8</v>
      </c>
      <c r="B19" s="78" t="s">
        <v>143</v>
      </c>
      <c r="C19" s="80">
        <f>'[15]Plan 2015'!$C19</f>
        <v>81165</v>
      </c>
      <c r="D19" s="109"/>
    </row>
    <row r="20" spans="1:4" ht="33" customHeight="1">
      <c r="A20" s="30" t="s">
        <v>9</v>
      </c>
      <c r="B20" s="78" t="s">
        <v>144</v>
      </c>
      <c r="C20" s="80">
        <f>'[15]Plan 2015'!$C20</f>
        <v>19876</v>
      </c>
      <c r="D20" s="109"/>
    </row>
    <row r="21" spans="1:4" ht="33" customHeight="1">
      <c r="A21" s="30" t="s">
        <v>10</v>
      </c>
      <c r="B21" s="78" t="s">
        <v>149</v>
      </c>
      <c r="C21" s="80">
        <f>'[15]Plan 2015'!$C21</f>
        <v>2900</v>
      </c>
      <c r="D21" s="109"/>
    </row>
    <row r="22" spans="1:4" ht="46.5" customHeight="1">
      <c r="A22" s="30" t="s">
        <v>11</v>
      </c>
      <c r="B22" s="78" t="s">
        <v>145</v>
      </c>
      <c r="C22" s="80">
        <f>'[15]Plan 2015'!$C22</f>
        <v>6243</v>
      </c>
      <c r="D22" s="109"/>
    </row>
    <row r="23" spans="1:4" ht="33" customHeight="1">
      <c r="A23" s="30" t="s">
        <v>12</v>
      </c>
      <c r="B23" s="78" t="s">
        <v>198</v>
      </c>
      <c r="C23" s="80">
        <f>'[15]Plan 2015'!$C23</f>
        <v>56326</v>
      </c>
      <c r="D23" s="109"/>
    </row>
    <row r="24" spans="1:4" ht="33" customHeight="1">
      <c r="A24" s="30" t="s">
        <v>13</v>
      </c>
      <c r="B24" s="78" t="s">
        <v>176</v>
      </c>
      <c r="C24" s="80">
        <f>'[15]Plan 2015'!$C24</f>
        <v>25200</v>
      </c>
      <c r="D24" s="109"/>
    </row>
    <row r="25" spans="1:4" ht="33" customHeight="1">
      <c r="A25" s="31" t="s">
        <v>14</v>
      </c>
      <c r="B25" s="78" t="s">
        <v>177</v>
      </c>
      <c r="C25" s="80">
        <f>'[15]Plan 2015'!$C25</f>
        <v>262013</v>
      </c>
      <c r="D25" s="109"/>
    </row>
    <row r="26" spans="1:4" ht="31.5">
      <c r="A26" s="29" t="s">
        <v>150</v>
      </c>
      <c r="B26" s="89" t="s">
        <v>179</v>
      </c>
      <c r="C26" s="80">
        <f>'[15]Plan 2015'!$C26</f>
        <v>261343</v>
      </c>
      <c r="D26" s="109"/>
    </row>
    <row r="27" spans="1:4" ht="31.5" customHeight="1">
      <c r="A27" s="79" t="s">
        <v>178</v>
      </c>
      <c r="B27" s="89" t="s">
        <v>181</v>
      </c>
      <c r="C27" s="80">
        <f>'[15]Plan 2015'!$C27</f>
        <v>520</v>
      </c>
      <c r="D27" s="109"/>
    </row>
    <row r="28" spans="1:4" ht="31.5" customHeight="1">
      <c r="A28" s="79" t="s">
        <v>182</v>
      </c>
      <c r="B28" s="89" t="s">
        <v>180</v>
      </c>
      <c r="C28" s="80">
        <f>'[15]Plan 2015'!$C28</f>
        <v>150</v>
      </c>
      <c r="D28" s="109"/>
    </row>
    <row r="29" spans="1:4" ht="33" customHeight="1">
      <c r="A29" s="32" t="s">
        <v>15</v>
      </c>
      <c r="B29" s="37" t="s">
        <v>126</v>
      </c>
      <c r="C29" s="80">
        <f>'[15]Plan 2015'!$C29</f>
        <v>0</v>
      </c>
      <c r="D29" s="109"/>
    </row>
    <row r="30" spans="1:4" ht="33" customHeight="1">
      <c r="A30" s="32" t="s">
        <v>123</v>
      </c>
      <c r="B30" s="41" t="s">
        <v>183</v>
      </c>
      <c r="C30" s="80">
        <f>'[15]Plan 2015'!$C30</f>
        <v>0</v>
      </c>
      <c r="D30" s="109"/>
    </row>
    <row r="31" spans="1:4" ht="31.5" customHeight="1">
      <c r="A31" s="79" t="s">
        <v>184</v>
      </c>
      <c r="B31" s="89" t="s">
        <v>200</v>
      </c>
      <c r="C31" s="80">
        <f>'[15]Plan 2015'!$C31</f>
        <v>0</v>
      </c>
      <c r="D31" s="109"/>
    </row>
    <row r="32" spans="1:4" ht="33" customHeight="1">
      <c r="A32" s="32" t="s">
        <v>124</v>
      </c>
      <c r="B32" s="38" t="s">
        <v>127</v>
      </c>
      <c r="C32" s="80">
        <f>'[15]Plan 2015'!$C32</f>
        <v>247089</v>
      </c>
      <c r="D32" s="109"/>
    </row>
    <row r="33" spans="1:4" ht="33" customHeight="1">
      <c r="A33" s="32" t="s">
        <v>125</v>
      </c>
      <c r="B33" s="41" t="s">
        <v>199</v>
      </c>
      <c r="C33" s="80">
        <f>'[15]Plan 2015'!$C33</f>
        <v>0</v>
      </c>
      <c r="D33" s="109"/>
    </row>
    <row r="34" spans="1:4" s="5" customFormat="1" ht="31.5" customHeight="1">
      <c r="A34" s="33" t="s">
        <v>60</v>
      </c>
      <c r="B34" s="39" t="s">
        <v>61</v>
      </c>
      <c r="C34" s="83">
        <f>'[15]Plan 2015'!$C34</f>
        <v>0</v>
      </c>
      <c r="D34" s="109"/>
    </row>
    <row r="35" spans="1:4" s="5" customFormat="1" ht="31.5" customHeight="1">
      <c r="A35" s="33" t="s">
        <v>59</v>
      </c>
      <c r="B35" s="39" t="s">
        <v>62</v>
      </c>
      <c r="C35" s="83">
        <f>'[15]Plan 2015'!$C35</f>
        <v>91814</v>
      </c>
      <c r="D35" s="109"/>
    </row>
    <row r="36" spans="1:4" s="5" customFormat="1" ht="42.75" customHeight="1">
      <c r="A36" s="33" t="s">
        <v>185</v>
      </c>
      <c r="B36" s="39" t="s">
        <v>186</v>
      </c>
      <c r="C36" s="83">
        <f>C12+C14+C25+C31</f>
        <v>348092</v>
      </c>
      <c r="D36" s="109"/>
    </row>
    <row r="37" spans="1:4" s="3" customFormat="1" ht="30" customHeight="1">
      <c r="A37" s="27" t="s">
        <v>16</v>
      </c>
      <c r="B37" s="46" t="s">
        <v>196</v>
      </c>
      <c r="C37" s="25">
        <f>C38+C39+C40+C48+C50+C56+C57+C55</f>
        <v>18609</v>
      </c>
      <c r="D37" s="109"/>
    </row>
    <row r="38" spans="1:4" ht="28.5" customHeight="1">
      <c r="A38" s="32" t="s">
        <v>17</v>
      </c>
      <c r="B38" s="41" t="s">
        <v>18</v>
      </c>
      <c r="C38" s="80">
        <f>'[15]Plan 2015'!$C38</f>
        <v>888</v>
      </c>
      <c r="D38" s="109"/>
    </row>
    <row r="39" spans="1:4" ht="28.5" customHeight="1">
      <c r="A39" s="32" t="s">
        <v>19</v>
      </c>
      <c r="B39" s="41" t="s">
        <v>20</v>
      </c>
      <c r="C39" s="80">
        <f>'[15]Plan 2015'!$C39</f>
        <v>2035</v>
      </c>
      <c r="D39" s="109"/>
    </row>
    <row r="40" spans="1:4" ht="28.5" customHeight="1">
      <c r="A40" s="32" t="s">
        <v>21</v>
      </c>
      <c r="B40" s="42" t="s">
        <v>32</v>
      </c>
      <c r="C40" s="84">
        <f>C41+C43+C44+C45+C46+C47</f>
        <v>116</v>
      </c>
      <c r="D40" s="109"/>
    </row>
    <row r="41" spans="1:4" ht="28.5" customHeight="1">
      <c r="A41" s="43" t="s">
        <v>40</v>
      </c>
      <c r="B41" s="44" t="s">
        <v>33</v>
      </c>
      <c r="C41" s="80">
        <f>'[15]Plan 2015'!$C41</f>
        <v>37</v>
      </c>
      <c r="D41" s="109"/>
    </row>
    <row r="42" spans="1:4" ht="28.5" customHeight="1">
      <c r="A42" s="43" t="s">
        <v>41</v>
      </c>
      <c r="B42" s="45" t="s">
        <v>34</v>
      </c>
      <c r="C42" s="80">
        <f>'[15]Plan 2015'!$C42</f>
        <v>34</v>
      </c>
      <c r="D42" s="109"/>
    </row>
    <row r="43" spans="1:4" ht="28.5" customHeight="1">
      <c r="A43" s="43" t="s">
        <v>42</v>
      </c>
      <c r="B43" s="44" t="s">
        <v>35</v>
      </c>
      <c r="C43" s="80">
        <f>'[15]Plan 2015'!$C43</f>
        <v>2</v>
      </c>
      <c r="D43" s="109"/>
    </row>
    <row r="44" spans="1:4" ht="28.5" customHeight="1">
      <c r="A44" s="43" t="s">
        <v>43</v>
      </c>
      <c r="B44" s="44" t="s">
        <v>36</v>
      </c>
      <c r="C44" s="80">
        <f>'[15]Plan 2015'!$C44</f>
        <v>0</v>
      </c>
      <c r="D44" s="109"/>
    </row>
    <row r="45" spans="1:4" ht="28.5" customHeight="1">
      <c r="A45" s="43" t="s">
        <v>44</v>
      </c>
      <c r="B45" s="44" t="s">
        <v>37</v>
      </c>
      <c r="C45" s="80">
        <f>'[15]Plan 2015'!$C45</f>
        <v>0</v>
      </c>
      <c r="D45" s="109"/>
    </row>
    <row r="46" spans="1:4" ht="28.5" customHeight="1">
      <c r="A46" s="43" t="s">
        <v>45</v>
      </c>
      <c r="B46" s="44" t="s">
        <v>38</v>
      </c>
      <c r="C46" s="80">
        <f>'[15]Plan 2015'!$C46</f>
        <v>74</v>
      </c>
      <c r="D46" s="109"/>
    </row>
    <row r="47" spans="1:4" ht="28.5" customHeight="1">
      <c r="A47" s="43" t="s">
        <v>46</v>
      </c>
      <c r="B47" s="44" t="s">
        <v>39</v>
      </c>
      <c r="C47" s="80">
        <f>'[15]Plan 2015'!$C47</f>
        <v>3</v>
      </c>
      <c r="D47" s="109"/>
    </row>
    <row r="48" spans="1:4" ht="28.5" customHeight="1">
      <c r="A48" s="32" t="s">
        <v>22</v>
      </c>
      <c r="B48" s="41" t="s">
        <v>187</v>
      </c>
      <c r="C48" s="80">
        <f>'[15]Plan 2015'!$C48</f>
        <v>10966</v>
      </c>
      <c r="D48" s="109"/>
    </row>
    <row r="49" spans="1:4" ht="28.5" customHeight="1">
      <c r="A49" s="43" t="s">
        <v>188</v>
      </c>
      <c r="B49" s="44" t="s">
        <v>189</v>
      </c>
      <c r="C49" s="80">
        <f>'[15]Plan 2015'!$C49</f>
        <v>30</v>
      </c>
      <c r="D49" s="109"/>
    </row>
    <row r="50" spans="1:4" ht="28.5" customHeight="1">
      <c r="A50" s="32" t="s">
        <v>23</v>
      </c>
      <c r="B50" s="42" t="s">
        <v>55</v>
      </c>
      <c r="C50" s="84">
        <f>C51+C52+C53+C54</f>
        <v>2426</v>
      </c>
      <c r="D50" s="109"/>
    </row>
    <row r="51" spans="1:4" ht="28.5" customHeight="1">
      <c r="A51" s="43" t="s">
        <v>51</v>
      </c>
      <c r="B51" s="44" t="s">
        <v>47</v>
      </c>
      <c r="C51" s="80">
        <f>'[15]Plan 2015'!$C51</f>
        <v>1885</v>
      </c>
      <c r="D51" s="109"/>
    </row>
    <row r="52" spans="1:4" ht="28.5" customHeight="1">
      <c r="A52" s="43" t="s">
        <v>52</v>
      </c>
      <c r="B52" s="44" t="s">
        <v>48</v>
      </c>
      <c r="C52" s="80">
        <f>'[15]Plan 2015'!$C52</f>
        <v>269</v>
      </c>
      <c r="D52" s="109"/>
    </row>
    <row r="53" spans="1:4" ht="28.5" customHeight="1">
      <c r="A53" s="43" t="s">
        <v>53</v>
      </c>
      <c r="B53" s="44" t="s">
        <v>49</v>
      </c>
      <c r="C53" s="80">
        <f>'[15]Plan 2015'!$C53</f>
        <v>0</v>
      </c>
      <c r="D53" s="109"/>
    </row>
    <row r="54" spans="1:4" ht="28.5" customHeight="1">
      <c r="A54" s="43" t="s">
        <v>54</v>
      </c>
      <c r="B54" s="44" t="s">
        <v>50</v>
      </c>
      <c r="C54" s="80">
        <f>'[15]Plan 2015'!$C54</f>
        <v>272</v>
      </c>
      <c r="D54" s="109"/>
    </row>
    <row r="55" spans="1:4" ht="28.5" customHeight="1">
      <c r="A55" s="32" t="s">
        <v>24</v>
      </c>
      <c r="B55" s="41" t="s">
        <v>25</v>
      </c>
      <c r="C55" s="80">
        <f>'[15]Plan 2015'!$C55</f>
        <v>0</v>
      </c>
      <c r="D55" s="109"/>
    </row>
    <row r="56" spans="1:4" ht="28.5" customHeight="1">
      <c r="A56" s="32" t="s">
        <v>26</v>
      </c>
      <c r="B56" s="41" t="s">
        <v>190</v>
      </c>
      <c r="C56" s="80">
        <f>'[15]Plan 2015'!$C56</f>
        <v>2018</v>
      </c>
      <c r="D56" s="109"/>
    </row>
    <row r="57" spans="1:4" ht="28.5" customHeight="1">
      <c r="A57" s="32" t="s">
        <v>27</v>
      </c>
      <c r="B57" s="41" t="s">
        <v>28</v>
      </c>
      <c r="C57" s="80">
        <f>'[15]Plan 2015'!$C57</f>
        <v>160</v>
      </c>
      <c r="D57" s="109"/>
    </row>
    <row r="58" spans="1:4" s="3" customFormat="1" ht="30" customHeight="1">
      <c r="A58" s="34" t="s">
        <v>29</v>
      </c>
      <c r="B58" s="46" t="s">
        <v>191</v>
      </c>
      <c r="C58" s="82">
        <f>C59+C60+C61+C62</f>
        <v>9541</v>
      </c>
      <c r="D58" s="109"/>
    </row>
    <row r="59" spans="1:4" ht="42" customHeight="1">
      <c r="A59" s="32" t="s">
        <v>106</v>
      </c>
      <c r="B59" s="41" t="s">
        <v>128</v>
      </c>
      <c r="C59" s="80">
        <f>'[15]Plan 2015'!$C59</f>
        <v>4</v>
      </c>
      <c r="D59" s="109"/>
    </row>
    <row r="60" spans="1:4" ht="31.5" customHeight="1">
      <c r="A60" s="32" t="s">
        <v>30</v>
      </c>
      <c r="B60" s="41" t="s">
        <v>57</v>
      </c>
      <c r="C60" s="80">
        <f>'[15]Plan 2015'!$C60</f>
        <v>8800</v>
      </c>
      <c r="D60" s="109"/>
    </row>
    <row r="61" spans="1:4" ht="31.5" customHeight="1">
      <c r="A61" s="32" t="s">
        <v>31</v>
      </c>
      <c r="B61" s="41" t="s">
        <v>108</v>
      </c>
      <c r="C61" s="80">
        <f>'[15]Plan 2015'!$C61</f>
        <v>0</v>
      </c>
      <c r="D61" s="109"/>
    </row>
    <row r="62" spans="1:4" ht="31.5" customHeight="1">
      <c r="A62" s="32" t="s">
        <v>107</v>
      </c>
      <c r="B62" s="41" t="s">
        <v>109</v>
      </c>
      <c r="C62" s="80">
        <f>'[15]Plan 2015'!$C62</f>
        <v>737</v>
      </c>
      <c r="D62" s="109"/>
    </row>
    <row r="63" spans="1:4" ht="32.25" customHeight="1">
      <c r="A63" s="34" t="s">
        <v>114</v>
      </c>
      <c r="B63" s="46" t="s">
        <v>135</v>
      </c>
      <c r="C63" s="82">
        <f>'[15]Plan 2015'!$C63</f>
        <v>45</v>
      </c>
      <c r="D63" s="109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3"/>
  <sheetViews>
    <sheetView showGridLines="0" view="pageBreakPreview" zoomScale="55" zoomScaleNormal="70" zoomScaleSheetLayoutView="55" zoomScalePageLayoutView="0" workbookViewId="0" topLeftCell="A1">
      <pane xSplit="2" ySplit="7" topLeftCell="C39" activePane="bottomRight" state="frozen"/>
      <selection pane="topLeft" activeCell="D1" sqref="D1:AE65536"/>
      <selection pane="topRight" activeCell="D1" sqref="D1:AE65536"/>
      <selection pane="bottomLeft" activeCell="D1" sqref="D1:AE65536"/>
      <selection pane="bottomRight" activeCell="D1" sqref="D1:AE6553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22" t="str">
        <f>NFZ!A1</f>
        <v>ROCZNY PLAN FINANSOWY NARODOWEGO FUNDUSZU ZDROWIA NA ROK 2015</v>
      </c>
      <c r="B1" s="122"/>
      <c r="C1" s="122"/>
    </row>
    <row r="2" spans="1:3" s="51" customFormat="1" ht="33" customHeight="1">
      <c r="A2" s="88" t="s">
        <v>77</v>
      </c>
      <c r="B2" s="88"/>
      <c r="C2" s="104">
        <v>1.034</v>
      </c>
    </row>
    <row r="3" spans="1:3" ht="33" customHeight="1">
      <c r="A3" s="1"/>
      <c r="B3" s="76"/>
      <c r="C3" s="86"/>
    </row>
    <row r="4" spans="1:3" s="6" customFormat="1" ht="45" customHeight="1">
      <c r="A4" s="126" t="s">
        <v>139</v>
      </c>
      <c r="B4" s="125" t="s">
        <v>56</v>
      </c>
      <c r="C4" s="123" t="str">
        <f>Dolnośląski!C4</f>
        <v>Plan finansowy oddziału wojewódzkiego Narodowego Funduszu Zdrowia na rok 2015</v>
      </c>
    </row>
    <row r="5" spans="1:3" s="6" customFormat="1" ht="45" customHeight="1">
      <c r="A5" s="125"/>
      <c r="B5" s="125"/>
      <c r="C5" s="124"/>
    </row>
    <row r="6" spans="1:3" s="4" customFormat="1" ht="14.25">
      <c r="A6" s="22">
        <v>1</v>
      </c>
      <c r="B6" s="23">
        <v>2</v>
      </c>
      <c r="C6" s="22">
        <v>3</v>
      </c>
    </row>
    <row r="7" spans="1:4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5751860</v>
      </c>
      <c r="D7" s="109"/>
    </row>
    <row r="8" spans="1:4" ht="33" customHeight="1">
      <c r="A8" s="30" t="s">
        <v>1</v>
      </c>
      <c r="B8" s="78" t="s">
        <v>140</v>
      </c>
      <c r="C8" s="80">
        <f>'[16]Plan 2015'!$C8</f>
        <v>720000</v>
      </c>
      <c r="D8" s="109"/>
    </row>
    <row r="9" spans="1:4" ht="33" customHeight="1">
      <c r="A9" s="30" t="s">
        <v>2</v>
      </c>
      <c r="B9" s="78" t="s">
        <v>141</v>
      </c>
      <c r="C9" s="80">
        <f>'[16]Plan 2015'!$C9</f>
        <v>481069</v>
      </c>
      <c r="D9" s="109"/>
    </row>
    <row r="10" spans="1:4" ht="33" customHeight="1">
      <c r="A10" s="30" t="s">
        <v>3</v>
      </c>
      <c r="B10" s="78" t="s">
        <v>138</v>
      </c>
      <c r="C10" s="80">
        <f>'[16]Plan 2015'!$C10</f>
        <v>2580835</v>
      </c>
      <c r="D10" s="109"/>
    </row>
    <row r="11" spans="1:4" ht="31.5" customHeight="1">
      <c r="A11" s="79" t="s">
        <v>58</v>
      </c>
      <c r="B11" s="89" t="s">
        <v>168</v>
      </c>
      <c r="C11" s="80">
        <f>'[16]Plan 2015'!$C11</f>
        <v>202293</v>
      </c>
      <c r="D11" s="109"/>
    </row>
    <row r="12" spans="1:4" s="92" customFormat="1" ht="31.5" customHeight="1">
      <c r="A12" s="90" t="s">
        <v>169</v>
      </c>
      <c r="B12" s="91" t="s">
        <v>172</v>
      </c>
      <c r="C12" s="80">
        <f>'[16]Plan 2015'!$C12</f>
        <v>186181</v>
      </c>
      <c r="D12" s="109"/>
    </row>
    <row r="13" spans="1:4" ht="31.5" customHeight="1">
      <c r="A13" s="79" t="s">
        <v>170</v>
      </c>
      <c r="B13" s="89" t="s">
        <v>173</v>
      </c>
      <c r="C13" s="80">
        <f>'[16]Plan 2015'!$C13</f>
        <v>106606</v>
      </c>
      <c r="D13" s="109"/>
    </row>
    <row r="14" spans="1:4" ht="31.5" customHeight="1">
      <c r="A14" s="79" t="s">
        <v>171</v>
      </c>
      <c r="B14" s="89" t="s">
        <v>174</v>
      </c>
      <c r="C14" s="80">
        <f>'[16]Plan 2015'!$C14</f>
        <v>45224</v>
      </c>
      <c r="D14" s="109"/>
    </row>
    <row r="15" spans="1:4" ht="33" customHeight="1">
      <c r="A15" s="30" t="s">
        <v>4</v>
      </c>
      <c r="B15" s="78" t="s">
        <v>146</v>
      </c>
      <c r="C15" s="80">
        <f>'[16]Plan 2015'!$C15</f>
        <v>179788</v>
      </c>
      <c r="D15" s="109"/>
    </row>
    <row r="16" spans="1:4" ht="33" customHeight="1">
      <c r="A16" s="30" t="s">
        <v>5</v>
      </c>
      <c r="B16" s="78" t="s">
        <v>142</v>
      </c>
      <c r="C16" s="80">
        <f>'[16]Plan 2015'!$C16</f>
        <v>154853</v>
      </c>
      <c r="D16" s="109"/>
    </row>
    <row r="17" spans="1:4" ht="33" customHeight="1">
      <c r="A17" s="30" t="s">
        <v>6</v>
      </c>
      <c r="B17" s="78" t="s">
        <v>148</v>
      </c>
      <c r="C17" s="80">
        <f>'[16]Plan 2015'!$C17</f>
        <v>59453</v>
      </c>
      <c r="D17" s="109"/>
    </row>
    <row r="18" spans="1:4" ht="33" customHeight="1">
      <c r="A18" s="30" t="s">
        <v>7</v>
      </c>
      <c r="B18" s="78" t="s">
        <v>147</v>
      </c>
      <c r="C18" s="80">
        <f>'[16]Plan 2015'!$C18</f>
        <v>41601</v>
      </c>
      <c r="D18" s="109"/>
    </row>
    <row r="19" spans="1:4" ht="33" customHeight="1">
      <c r="A19" s="30" t="s">
        <v>8</v>
      </c>
      <c r="B19" s="78" t="s">
        <v>143</v>
      </c>
      <c r="C19" s="80">
        <f>'[16]Plan 2015'!$C19</f>
        <v>144403</v>
      </c>
      <c r="D19" s="109"/>
    </row>
    <row r="20" spans="1:4" ht="33" customHeight="1">
      <c r="A20" s="30" t="s">
        <v>9</v>
      </c>
      <c r="B20" s="78" t="s">
        <v>144</v>
      </c>
      <c r="C20" s="80">
        <f>'[16]Plan 2015'!$C20</f>
        <v>60000</v>
      </c>
      <c r="D20" s="109"/>
    </row>
    <row r="21" spans="1:4" ht="33" customHeight="1">
      <c r="A21" s="30" t="s">
        <v>10</v>
      </c>
      <c r="B21" s="78" t="s">
        <v>149</v>
      </c>
      <c r="C21" s="80">
        <f>'[16]Plan 2015'!$C21</f>
        <v>3400</v>
      </c>
      <c r="D21" s="109"/>
    </row>
    <row r="22" spans="1:4" ht="46.5" customHeight="1">
      <c r="A22" s="30" t="s">
        <v>11</v>
      </c>
      <c r="B22" s="78" t="s">
        <v>145</v>
      </c>
      <c r="C22" s="80">
        <f>'[16]Plan 2015'!$C22</f>
        <v>16028</v>
      </c>
      <c r="D22" s="109"/>
    </row>
    <row r="23" spans="1:4" ht="33" customHeight="1">
      <c r="A23" s="30" t="s">
        <v>12</v>
      </c>
      <c r="B23" s="78" t="s">
        <v>198</v>
      </c>
      <c r="C23" s="80">
        <f>'[16]Plan 2015'!$C23</f>
        <v>158050</v>
      </c>
      <c r="D23" s="109"/>
    </row>
    <row r="24" spans="1:4" ht="33" customHeight="1">
      <c r="A24" s="30" t="s">
        <v>13</v>
      </c>
      <c r="B24" s="78" t="s">
        <v>176</v>
      </c>
      <c r="C24" s="80">
        <f>'[16]Plan 2015'!$C24</f>
        <v>81200</v>
      </c>
      <c r="D24" s="109"/>
    </row>
    <row r="25" spans="1:4" ht="33" customHeight="1">
      <c r="A25" s="31" t="s">
        <v>14</v>
      </c>
      <c r="B25" s="78" t="s">
        <v>177</v>
      </c>
      <c r="C25" s="80">
        <f>'[16]Plan 2015'!$C25</f>
        <v>696100</v>
      </c>
      <c r="D25" s="109"/>
    </row>
    <row r="26" spans="1:4" ht="31.5">
      <c r="A26" s="29" t="s">
        <v>150</v>
      </c>
      <c r="B26" s="89" t="s">
        <v>179</v>
      </c>
      <c r="C26" s="80">
        <f>'[16]Plan 2015'!$C26</f>
        <v>694100</v>
      </c>
      <c r="D26" s="109"/>
    </row>
    <row r="27" spans="1:4" ht="31.5" customHeight="1">
      <c r="A27" s="79" t="s">
        <v>178</v>
      </c>
      <c r="B27" s="89" t="s">
        <v>181</v>
      </c>
      <c r="C27" s="80">
        <f>'[16]Plan 2015'!$C27</f>
        <v>1500</v>
      </c>
      <c r="D27" s="109"/>
    </row>
    <row r="28" spans="1:4" ht="31.5" customHeight="1">
      <c r="A28" s="79" t="s">
        <v>182</v>
      </c>
      <c r="B28" s="89" t="s">
        <v>180</v>
      </c>
      <c r="C28" s="80">
        <f>'[16]Plan 2015'!$C28</f>
        <v>500</v>
      </c>
      <c r="D28" s="109"/>
    </row>
    <row r="29" spans="1:4" ht="33" customHeight="1">
      <c r="A29" s="32" t="s">
        <v>15</v>
      </c>
      <c r="B29" s="37" t="s">
        <v>126</v>
      </c>
      <c r="C29" s="80">
        <f>'[16]Plan 2015'!$C29</f>
        <v>0</v>
      </c>
      <c r="D29" s="109"/>
    </row>
    <row r="30" spans="1:4" ht="33" customHeight="1">
      <c r="A30" s="32" t="s">
        <v>123</v>
      </c>
      <c r="B30" s="41" t="s">
        <v>183</v>
      </c>
      <c r="C30" s="80">
        <f>'[16]Plan 2015'!$C30</f>
        <v>0</v>
      </c>
      <c r="D30" s="109"/>
    </row>
    <row r="31" spans="1:4" ht="31.5" customHeight="1">
      <c r="A31" s="79" t="s">
        <v>184</v>
      </c>
      <c r="B31" s="89" t="s">
        <v>200</v>
      </c>
      <c r="C31" s="80">
        <f>'[16]Plan 2015'!$C31</f>
        <v>0</v>
      </c>
      <c r="D31" s="109"/>
    </row>
    <row r="32" spans="1:4" ht="33" customHeight="1">
      <c r="A32" s="32" t="s">
        <v>124</v>
      </c>
      <c r="B32" s="38" t="s">
        <v>127</v>
      </c>
      <c r="C32" s="80">
        <f>'[16]Plan 2015'!$C32</f>
        <v>300080</v>
      </c>
      <c r="D32" s="109"/>
    </row>
    <row r="33" spans="1:4" ht="33" customHeight="1">
      <c r="A33" s="32" t="s">
        <v>125</v>
      </c>
      <c r="B33" s="41" t="s">
        <v>199</v>
      </c>
      <c r="C33" s="80">
        <f>'[16]Plan 2015'!$C33</f>
        <v>75000</v>
      </c>
      <c r="D33" s="109"/>
    </row>
    <row r="34" spans="1:4" s="5" customFormat="1" ht="31.5" customHeight="1">
      <c r="A34" s="33" t="s">
        <v>60</v>
      </c>
      <c r="B34" s="39" t="s">
        <v>61</v>
      </c>
      <c r="C34" s="83">
        <f>'[16]Plan 2015'!$C34</f>
        <v>0</v>
      </c>
      <c r="D34" s="109"/>
    </row>
    <row r="35" spans="1:4" s="5" customFormat="1" ht="31.5" customHeight="1">
      <c r="A35" s="33" t="s">
        <v>59</v>
      </c>
      <c r="B35" s="39" t="s">
        <v>62</v>
      </c>
      <c r="C35" s="83">
        <f>'[16]Plan 2015'!$C35</f>
        <v>145896</v>
      </c>
      <c r="D35" s="109"/>
    </row>
    <row r="36" spans="1:4" s="5" customFormat="1" ht="42.75" customHeight="1">
      <c r="A36" s="33" t="s">
        <v>185</v>
      </c>
      <c r="B36" s="39" t="s">
        <v>186</v>
      </c>
      <c r="C36" s="83">
        <f>C12+C14+C25+C31</f>
        <v>927505</v>
      </c>
      <c r="D36" s="109"/>
    </row>
    <row r="37" spans="1:4" s="3" customFormat="1" ht="30" customHeight="1">
      <c r="A37" s="27" t="s">
        <v>16</v>
      </c>
      <c r="B37" s="46" t="s">
        <v>196</v>
      </c>
      <c r="C37" s="25">
        <f>C38+C39+C40+C48+C50+C56+C57+C55</f>
        <v>42450</v>
      </c>
      <c r="D37" s="109"/>
    </row>
    <row r="38" spans="1:4" ht="28.5" customHeight="1">
      <c r="A38" s="32" t="s">
        <v>17</v>
      </c>
      <c r="B38" s="41" t="s">
        <v>18</v>
      </c>
      <c r="C38" s="80">
        <f>'[16]Plan 2015'!$C38</f>
        <v>2520</v>
      </c>
      <c r="D38" s="109"/>
    </row>
    <row r="39" spans="1:4" ht="28.5" customHeight="1">
      <c r="A39" s="32" t="s">
        <v>19</v>
      </c>
      <c r="B39" s="41" t="s">
        <v>20</v>
      </c>
      <c r="C39" s="80">
        <f>'[16]Plan 2015'!$C39</f>
        <v>8680</v>
      </c>
      <c r="D39" s="109"/>
    </row>
    <row r="40" spans="1:4" ht="28.5" customHeight="1">
      <c r="A40" s="32" t="s">
        <v>21</v>
      </c>
      <c r="B40" s="42" t="s">
        <v>32</v>
      </c>
      <c r="C40" s="84">
        <f>C41+C43+C44+C45+C46+C47</f>
        <v>538</v>
      </c>
      <c r="D40" s="109"/>
    </row>
    <row r="41" spans="1:4" ht="28.5" customHeight="1">
      <c r="A41" s="43" t="s">
        <v>40</v>
      </c>
      <c r="B41" s="44" t="s">
        <v>33</v>
      </c>
      <c r="C41" s="80">
        <f>'[16]Plan 2015'!$C41</f>
        <v>50</v>
      </c>
      <c r="D41" s="109"/>
    </row>
    <row r="42" spans="1:4" ht="28.5" customHeight="1">
      <c r="A42" s="43" t="s">
        <v>41</v>
      </c>
      <c r="B42" s="45" t="s">
        <v>34</v>
      </c>
      <c r="C42" s="80">
        <f>'[16]Plan 2015'!$C42</f>
        <v>50</v>
      </c>
      <c r="D42" s="109"/>
    </row>
    <row r="43" spans="1:4" ht="28.5" customHeight="1">
      <c r="A43" s="43" t="s">
        <v>42</v>
      </c>
      <c r="B43" s="44" t="s">
        <v>35</v>
      </c>
      <c r="C43" s="80">
        <f>'[16]Plan 2015'!$C43</f>
        <v>233</v>
      </c>
      <c r="D43" s="109"/>
    </row>
    <row r="44" spans="1:4" ht="28.5" customHeight="1">
      <c r="A44" s="43" t="s">
        <v>43</v>
      </c>
      <c r="B44" s="44" t="s">
        <v>36</v>
      </c>
      <c r="C44" s="80">
        <f>'[16]Plan 2015'!$C44</f>
        <v>0</v>
      </c>
      <c r="D44" s="109"/>
    </row>
    <row r="45" spans="1:4" ht="28.5" customHeight="1">
      <c r="A45" s="43" t="s">
        <v>44</v>
      </c>
      <c r="B45" s="44" t="s">
        <v>37</v>
      </c>
      <c r="C45" s="80">
        <f>'[16]Plan 2015'!$C45</f>
        <v>0</v>
      </c>
      <c r="D45" s="109"/>
    </row>
    <row r="46" spans="1:4" ht="28.5" customHeight="1">
      <c r="A46" s="43" t="s">
        <v>45</v>
      </c>
      <c r="B46" s="44" t="s">
        <v>38</v>
      </c>
      <c r="C46" s="80">
        <f>'[16]Plan 2015'!$C46</f>
        <v>249</v>
      </c>
      <c r="D46" s="109"/>
    </row>
    <row r="47" spans="1:4" ht="28.5" customHeight="1">
      <c r="A47" s="43" t="s">
        <v>46</v>
      </c>
      <c r="B47" s="44" t="s">
        <v>39</v>
      </c>
      <c r="C47" s="80">
        <f>'[16]Plan 2015'!$C47</f>
        <v>6</v>
      </c>
      <c r="D47" s="109"/>
    </row>
    <row r="48" spans="1:4" ht="28.5" customHeight="1">
      <c r="A48" s="32" t="s">
        <v>22</v>
      </c>
      <c r="B48" s="41" t="s">
        <v>187</v>
      </c>
      <c r="C48" s="80">
        <f>'[16]Plan 2015'!$C48</f>
        <v>22871</v>
      </c>
      <c r="D48" s="109"/>
    </row>
    <row r="49" spans="1:4" ht="28.5" customHeight="1">
      <c r="A49" s="43" t="s">
        <v>188</v>
      </c>
      <c r="B49" s="44" t="s">
        <v>189</v>
      </c>
      <c r="C49" s="80">
        <f>'[16]Plan 2015'!$C49</f>
        <v>123</v>
      </c>
      <c r="D49" s="109"/>
    </row>
    <row r="50" spans="1:4" ht="28.5" customHeight="1">
      <c r="A50" s="32" t="s">
        <v>23</v>
      </c>
      <c r="B50" s="42" t="s">
        <v>55</v>
      </c>
      <c r="C50" s="84">
        <f>C51+C52+C53+C54</f>
        <v>5064</v>
      </c>
      <c r="D50" s="109"/>
    </row>
    <row r="51" spans="1:4" ht="28.5" customHeight="1">
      <c r="A51" s="43" t="s">
        <v>51</v>
      </c>
      <c r="B51" s="44" t="s">
        <v>47</v>
      </c>
      <c r="C51" s="80">
        <f>'[16]Plan 2015'!$C51</f>
        <v>3932</v>
      </c>
      <c r="D51" s="109"/>
    </row>
    <row r="52" spans="1:4" ht="28.5" customHeight="1">
      <c r="A52" s="43" t="s">
        <v>52</v>
      </c>
      <c r="B52" s="44" t="s">
        <v>48</v>
      </c>
      <c r="C52" s="80">
        <f>'[16]Plan 2015'!$C52</f>
        <v>560</v>
      </c>
      <c r="D52" s="109"/>
    </row>
    <row r="53" spans="1:4" ht="28.5" customHeight="1">
      <c r="A53" s="43" t="s">
        <v>53</v>
      </c>
      <c r="B53" s="44" t="s">
        <v>49</v>
      </c>
      <c r="C53" s="80">
        <f>'[16]Plan 2015'!$C53</f>
        <v>0</v>
      </c>
      <c r="D53" s="109"/>
    </row>
    <row r="54" spans="1:4" ht="28.5" customHeight="1">
      <c r="A54" s="43" t="s">
        <v>54</v>
      </c>
      <c r="B54" s="44" t="s">
        <v>50</v>
      </c>
      <c r="C54" s="80">
        <f>'[16]Plan 2015'!$C54</f>
        <v>572</v>
      </c>
      <c r="D54" s="109"/>
    </row>
    <row r="55" spans="1:4" ht="28.5" customHeight="1">
      <c r="A55" s="32" t="s">
        <v>24</v>
      </c>
      <c r="B55" s="41" t="s">
        <v>25</v>
      </c>
      <c r="C55" s="80">
        <f>'[16]Plan 2015'!$C55</f>
        <v>0</v>
      </c>
      <c r="D55" s="109"/>
    </row>
    <row r="56" spans="1:4" ht="28.5" customHeight="1">
      <c r="A56" s="32" t="s">
        <v>26</v>
      </c>
      <c r="B56" s="41" t="s">
        <v>190</v>
      </c>
      <c r="C56" s="80">
        <f>'[16]Plan 2015'!$C56</f>
        <v>2275</v>
      </c>
      <c r="D56" s="109"/>
    </row>
    <row r="57" spans="1:4" ht="28.5" customHeight="1">
      <c r="A57" s="32" t="s">
        <v>27</v>
      </c>
      <c r="B57" s="41" t="s">
        <v>28</v>
      </c>
      <c r="C57" s="80">
        <f>'[16]Plan 2015'!$C57</f>
        <v>502</v>
      </c>
      <c r="D57" s="109"/>
    </row>
    <row r="58" spans="1:4" s="3" customFormat="1" ht="30" customHeight="1">
      <c r="A58" s="34" t="s">
        <v>29</v>
      </c>
      <c r="B58" s="46" t="s">
        <v>191</v>
      </c>
      <c r="C58" s="82">
        <f>C59+C60+C61+C62</f>
        <v>20600</v>
      </c>
      <c r="D58" s="109"/>
    </row>
    <row r="59" spans="1:4" ht="42" customHeight="1">
      <c r="A59" s="32" t="s">
        <v>106</v>
      </c>
      <c r="B59" s="41" t="s">
        <v>128</v>
      </c>
      <c r="C59" s="80">
        <f>'[16]Plan 2015'!$C59</f>
        <v>100</v>
      </c>
      <c r="D59" s="109"/>
    </row>
    <row r="60" spans="1:4" ht="31.5" customHeight="1">
      <c r="A60" s="32" t="s">
        <v>30</v>
      </c>
      <c r="B60" s="41" t="s">
        <v>57</v>
      </c>
      <c r="C60" s="80">
        <f>'[16]Plan 2015'!$C60</f>
        <v>20000</v>
      </c>
      <c r="D60" s="109"/>
    </row>
    <row r="61" spans="1:4" ht="31.5" customHeight="1">
      <c r="A61" s="32" t="s">
        <v>31</v>
      </c>
      <c r="B61" s="41" t="s">
        <v>108</v>
      </c>
      <c r="C61" s="80">
        <f>'[16]Plan 2015'!$C61</f>
        <v>0</v>
      </c>
      <c r="D61" s="109"/>
    </row>
    <row r="62" spans="1:4" ht="31.5" customHeight="1">
      <c r="A62" s="32" t="s">
        <v>107</v>
      </c>
      <c r="B62" s="41" t="s">
        <v>109</v>
      </c>
      <c r="C62" s="80">
        <f>'[16]Plan 2015'!$C62</f>
        <v>500</v>
      </c>
      <c r="D62" s="109"/>
    </row>
    <row r="63" spans="1:4" ht="32.25" customHeight="1">
      <c r="A63" s="34" t="s">
        <v>114</v>
      </c>
      <c r="B63" s="46" t="s">
        <v>135</v>
      </c>
      <c r="C63" s="82">
        <f>'[16]Plan 2015'!$C63</f>
        <v>3200</v>
      </c>
      <c r="D63" s="109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3"/>
  <sheetViews>
    <sheetView showGridLines="0" view="pageBreakPreview" zoomScale="55" zoomScaleNormal="70" zoomScaleSheetLayoutView="55" zoomScalePageLayoutView="0" workbookViewId="0" topLeftCell="A1">
      <pane xSplit="2" ySplit="7" topLeftCell="C47" activePane="bottomRight" state="frozen"/>
      <selection pane="topLeft" activeCell="D1" sqref="D1:AE65536"/>
      <selection pane="topRight" activeCell="D1" sqref="D1:AE65536"/>
      <selection pane="bottomLeft" activeCell="D1" sqref="D1:AE65536"/>
      <selection pane="bottomRight" activeCell="D1" sqref="D1:AE6553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22" t="str">
        <f>NFZ!A1</f>
        <v>ROCZNY PLAN FINANSOWY NARODOWEGO FUNDUSZU ZDROWIA NA ROK 2015</v>
      </c>
      <c r="B1" s="122"/>
      <c r="C1" s="122"/>
    </row>
    <row r="2" spans="1:3" s="51" customFormat="1" ht="33" customHeight="1">
      <c r="A2" s="88" t="s">
        <v>78</v>
      </c>
      <c r="B2" s="88"/>
      <c r="C2" s="104">
        <v>1.034</v>
      </c>
    </row>
    <row r="3" spans="1:3" ht="33" customHeight="1">
      <c r="A3" s="1"/>
      <c r="B3" s="76"/>
      <c r="C3" s="86"/>
    </row>
    <row r="4" spans="1:3" s="6" customFormat="1" ht="45" customHeight="1">
      <c r="A4" s="126" t="s">
        <v>139</v>
      </c>
      <c r="B4" s="125" t="s">
        <v>56</v>
      </c>
      <c r="C4" s="123" t="str">
        <f>Dolnośląski!C4</f>
        <v>Plan finansowy oddziału wojewódzkiego Narodowego Funduszu Zdrowia na rok 2015</v>
      </c>
    </row>
    <row r="5" spans="1:3" s="6" customFormat="1" ht="45" customHeight="1">
      <c r="A5" s="125"/>
      <c r="B5" s="125"/>
      <c r="C5" s="124"/>
    </row>
    <row r="6" spans="1:3" s="4" customFormat="1" ht="14.25">
      <c r="A6" s="22">
        <v>1</v>
      </c>
      <c r="B6" s="23">
        <v>2</v>
      </c>
      <c r="C6" s="22">
        <v>3</v>
      </c>
    </row>
    <row r="7" spans="1:4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2792425</v>
      </c>
      <c r="D7" s="109"/>
    </row>
    <row r="8" spans="1:4" ht="33" customHeight="1">
      <c r="A8" s="30" t="s">
        <v>1</v>
      </c>
      <c r="B8" s="78" t="s">
        <v>140</v>
      </c>
      <c r="C8" s="80">
        <f>'[17]Plan 2015'!$C8</f>
        <v>341385</v>
      </c>
      <c r="D8" s="109"/>
    </row>
    <row r="9" spans="1:4" ht="33" customHeight="1">
      <c r="A9" s="30" t="s">
        <v>2</v>
      </c>
      <c r="B9" s="78" t="s">
        <v>141</v>
      </c>
      <c r="C9" s="80">
        <f>'[17]Plan 2015'!$C9</f>
        <v>227780</v>
      </c>
      <c r="D9" s="109"/>
    </row>
    <row r="10" spans="1:4" ht="33" customHeight="1">
      <c r="A10" s="30" t="s">
        <v>3</v>
      </c>
      <c r="B10" s="78" t="s">
        <v>138</v>
      </c>
      <c r="C10" s="80">
        <f>'[17]Plan 2015'!$C10</f>
        <v>1272344</v>
      </c>
      <c r="D10" s="109"/>
    </row>
    <row r="11" spans="1:4" ht="31.5" customHeight="1">
      <c r="A11" s="79" t="s">
        <v>58</v>
      </c>
      <c r="B11" s="89" t="s">
        <v>168</v>
      </c>
      <c r="C11" s="80">
        <f>'[17]Plan 2015'!$C11</f>
        <v>112954</v>
      </c>
      <c r="D11" s="109"/>
    </row>
    <row r="12" spans="1:4" ht="31.5" customHeight="1">
      <c r="A12" s="79" t="s">
        <v>169</v>
      </c>
      <c r="B12" s="89" t="s">
        <v>172</v>
      </c>
      <c r="C12" s="80">
        <f>'[17]Plan 2015'!$C12</f>
        <v>104606</v>
      </c>
      <c r="D12" s="109"/>
    </row>
    <row r="13" spans="1:4" ht="31.5" customHeight="1">
      <c r="A13" s="79" t="s">
        <v>170</v>
      </c>
      <c r="B13" s="89" t="s">
        <v>173</v>
      </c>
      <c r="C13" s="80">
        <f>'[17]Plan 2015'!$C13</f>
        <v>48006</v>
      </c>
      <c r="D13" s="109"/>
    </row>
    <row r="14" spans="1:4" ht="31.5" customHeight="1">
      <c r="A14" s="79" t="s">
        <v>171</v>
      </c>
      <c r="B14" s="89" t="s">
        <v>174</v>
      </c>
      <c r="C14" s="80">
        <f>'[17]Plan 2015'!$C14</f>
        <v>20187</v>
      </c>
      <c r="D14" s="109"/>
    </row>
    <row r="15" spans="1:4" ht="33" customHeight="1">
      <c r="A15" s="30" t="s">
        <v>4</v>
      </c>
      <c r="B15" s="78" t="s">
        <v>146</v>
      </c>
      <c r="C15" s="80">
        <f>'[17]Plan 2015'!$C15</f>
        <v>75689</v>
      </c>
      <c r="D15" s="109"/>
    </row>
    <row r="16" spans="1:4" ht="33" customHeight="1">
      <c r="A16" s="30" t="s">
        <v>5</v>
      </c>
      <c r="B16" s="78" t="s">
        <v>142</v>
      </c>
      <c r="C16" s="80">
        <f>'[17]Plan 2015'!$C16</f>
        <v>67363</v>
      </c>
      <c r="D16" s="109"/>
    </row>
    <row r="17" spans="1:4" ht="33" customHeight="1">
      <c r="A17" s="30" t="s">
        <v>6</v>
      </c>
      <c r="B17" s="78" t="s">
        <v>148</v>
      </c>
      <c r="C17" s="80">
        <f>'[17]Plan 2015'!$C17</f>
        <v>36931</v>
      </c>
      <c r="D17" s="109"/>
    </row>
    <row r="18" spans="1:4" ht="33" customHeight="1">
      <c r="A18" s="30" t="s">
        <v>7</v>
      </c>
      <c r="B18" s="78" t="s">
        <v>147</v>
      </c>
      <c r="C18" s="80">
        <f>'[17]Plan 2015'!$C18</f>
        <v>8795</v>
      </c>
      <c r="D18" s="109"/>
    </row>
    <row r="19" spans="1:4" ht="33" customHeight="1">
      <c r="A19" s="30" t="s">
        <v>8</v>
      </c>
      <c r="B19" s="78" t="s">
        <v>143</v>
      </c>
      <c r="C19" s="80">
        <f>'[17]Plan 2015'!$C19</f>
        <v>87124</v>
      </c>
      <c r="D19" s="109"/>
    </row>
    <row r="20" spans="1:4" ht="33" customHeight="1">
      <c r="A20" s="30" t="s">
        <v>9</v>
      </c>
      <c r="B20" s="78" t="s">
        <v>144</v>
      </c>
      <c r="C20" s="80">
        <f>'[17]Plan 2015'!$C20</f>
        <v>22100</v>
      </c>
      <c r="D20" s="109"/>
    </row>
    <row r="21" spans="1:4" ht="33" customHeight="1">
      <c r="A21" s="30" t="s">
        <v>10</v>
      </c>
      <c r="B21" s="78" t="s">
        <v>149</v>
      </c>
      <c r="C21" s="80">
        <f>'[17]Plan 2015'!$C21</f>
        <v>2400</v>
      </c>
      <c r="D21" s="109"/>
    </row>
    <row r="22" spans="1:4" ht="46.5" customHeight="1">
      <c r="A22" s="30" t="s">
        <v>11</v>
      </c>
      <c r="B22" s="78" t="s">
        <v>145</v>
      </c>
      <c r="C22" s="80">
        <f>'[17]Plan 2015'!$C22</f>
        <v>9316</v>
      </c>
      <c r="D22" s="109"/>
    </row>
    <row r="23" spans="1:4" ht="33" customHeight="1">
      <c r="A23" s="30" t="s">
        <v>12</v>
      </c>
      <c r="B23" s="78" t="s">
        <v>198</v>
      </c>
      <c r="C23" s="80">
        <f>'[17]Plan 2015'!$C23</f>
        <v>68977</v>
      </c>
      <c r="D23" s="109"/>
    </row>
    <row r="24" spans="1:4" ht="33" customHeight="1">
      <c r="A24" s="30" t="s">
        <v>13</v>
      </c>
      <c r="B24" s="78" t="s">
        <v>176</v>
      </c>
      <c r="C24" s="80">
        <f>'[17]Plan 2015'!$C24</f>
        <v>35373</v>
      </c>
      <c r="D24" s="109"/>
    </row>
    <row r="25" spans="1:4" ht="33" customHeight="1">
      <c r="A25" s="31" t="s">
        <v>14</v>
      </c>
      <c r="B25" s="78" t="s">
        <v>177</v>
      </c>
      <c r="C25" s="80">
        <f>'[17]Plan 2015'!$C25</f>
        <v>349081</v>
      </c>
      <c r="D25" s="109"/>
    </row>
    <row r="26" spans="1:4" ht="31.5">
      <c r="A26" s="29" t="s">
        <v>150</v>
      </c>
      <c r="B26" s="89" t="s">
        <v>179</v>
      </c>
      <c r="C26" s="80">
        <f>'[17]Plan 2015'!$C26</f>
        <v>348221</v>
      </c>
      <c r="D26" s="109"/>
    </row>
    <row r="27" spans="1:4" ht="31.5" customHeight="1">
      <c r="A27" s="79" t="s">
        <v>178</v>
      </c>
      <c r="B27" s="89" t="s">
        <v>181</v>
      </c>
      <c r="C27" s="80">
        <f>'[17]Plan 2015'!$C27</f>
        <v>476</v>
      </c>
      <c r="D27" s="109"/>
    </row>
    <row r="28" spans="1:4" ht="31.5" customHeight="1">
      <c r="A28" s="79" t="s">
        <v>182</v>
      </c>
      <c r="B28" s="89" t="s">
        <v>180</v>
      </c>
      <c r="C28" s="80">
        <f>'[17]Plan 2015'!$C28</f>
        <v>384</v>
      </c>
      <c r="D28" s="109"/>
    </row>
    <row r="29" spans="1:4" ht="33" customHeight="1">
      <c r="A29" s="32" t="s">
        <v>15</v>
      </c>
      <c r="B29" s="37" t="s">
        <v>126</v>
      </c>
      <c r="C29" s="80">
        <f>'[17]Plan 2015'!$C29</f>
        <v>0</v>
      </c>
      <c r="D29" s="109"/>
    </row>
    <row r="30" spans="1:4" ht="33" customHeight="1">
      <c r="A30" s="32" t="s">
        <v>123</v>
      </c>
      <c r="B30" s="41" t="s">
        <v>183</v>
      </c>
      <c r="C30" s="80">
        <f>'[17]Plan 2015'!$C30</f>
        <v>0</v>
      </c>
      <c r="D30" s="109"/>
    </row>
    <row r="31" spans="1:4" ht="31.5" customHeight="1">
      <c r="A31" s="79" t="s">
        <v>184</v>
      </c>
      <c r="B31" s="89" t="s">
        <v>200</v>
      </c>
      <c r="C31" s="80">
        <f>'[17]Plan 2015'!$C31</f>
        <v>0</v>
      </c>
      <c r="D31" s="109"/>
    </row>
    <row r="32" spans="1:4" ht="33" customHeight="1">
      <c r="A32" s="32" t="s">
        <v>124</v>
      </c>
      <c r="B32" s="38" t="s">
        <v>127</v>
      </c>
      <c r="C32" s="80">
        <f>'[17]Plan 2015'!$C32</f>
        <v>187767</v>
      </c>
      <c r="D32" s="109"/>
    </row>
    <row r="33" spans="1:4" ht="33" customHeight="1">
      <c r="A33" s="32" t="s">
        <v>125</v>
      </c>
      <c r="B33" s="41" t="s">
        <v>199</v>
      </c>
      <c r="C33" s="80">
        <f>'[17]Plan 2015'!$C33</f>
        <v>0</v>
      </c>
      <c r="D33" s="109"/>
    </row>
    <row r="34" spans="1:4" s="5" customFormat="1" ht="31.5" customHeight="1">
      <c r="A34" s="33" t="s">
        <v>60</v>
      </c>
      <c r="B34" s="39" t="s">
        <v>61</v>
      </c>
      <c r="C34" s="83">
        <f>'[17]Plan 2015'!$C34</f>
        <v>0</v>
      </c>
      <c r="D34" s="109"/>
    </row>
    <row r="35" spans="1:4" s="5" customFormat="1" ht="31.5" customHeight="1">
      <c r="A35" s="33" t="s">
        <v>59</v>
      </c>
      <c r="B35" s="39" t="s">
        <v>62</v>
      </c>
      <c r="C35" s="83">
        <f>'[17]Plan 2015'!$C35</f>
        <v>99952</v>
      </c>
      <c r="D35" s="109"/>
    </row>
    <row r="36" spans="1:4" s="5" customFormat="1" ht="42.75" customHeight="1">
      <c r="A36" s="33" t="s">
        <v>185</v>
      </c>
      <c r="B36" s="39" t="s">
        <v>186</v>
      </c>
      <c r="C36" s="83">
        <f>C12+C14+C25+C31</f>
        <v>473874</v>
      </c>
      <c r="D36" s="109"/>
    </row>
    <row r="37" spans="1:4" s="3" customFormat="1" ht="30" customHeight="1">
      <c r="A37" s="27" t="s">
        <v>16</v>
      </c>
      <c r="B37" s="46" t="s">
        <v>196</v>
      </c>
      <c r="C37" s="25">
        <f>C38+C39+C40+C48+C50+C56+C57+C55</f>
        <v>21112</v>
      </c>
      <c r="D37" s="109"/>
    </row>
    <row r="38" spans="1:4" ht="28.5" customHeight="1">
      <c r="A38" s="32" t="s">
        <v>17</v>
      </c>
      <c r="B38" s="41" t="s">
        <v>18</v>
      </c>
      <c r="C38" s="80">
        <f>'[17]Plan 2015'!$C38</f>
        <v>1008</v>
      </c>
      <c r="D38" s="109"/>
    </row>
    <row r="39" spans="1:4" ht="28.5" customHeight="1">
      <c r="A39" s="32" t="s">
        <v>19</v>
      </c>
      <c r="B39" s="41" t="s">
        <v>20</v>
      </c>
      <c r="C39" s="80">
        <f>'[17]Plan 2015'!$C39</f>
        <v>2544</v>
      </c>
      <c r="D39" s="109"/>
    </row>
    <row r="40" spans="1:4" ht="28.5" customHeight="1">
      <c r="A40" s="32" t="s">
        <v>21</v>
      </c>
      <c r="B40" s="42" t="s">
        <v>32</v>
      </c>
      <c r="C40" s="84">
        <f>C41+C43+C44+C45+C46+C47</f>
        <v>252</v>
      </c>
      <c r="D40" s="109"/>
    </row>
    <row r="41" spans="1:4" ht="23.25" customHeight="1">
      <c r="A41" s="43" t="s">
        <v>40</v>
      </c>
      <c r="B41" s="44" t="s">
        <v>33</v>
      </c>
      <c r="C41" s="80">
        <f>'[17]Plan 2015'!$C41</f>
        <v>29</v>
      </c>
      <c r="D41" s="109"/>
    </row>
    <row r="42" spans="1:4" ht="28.5" customHeight="1">
      <c r="A42" s="43" t="s">
        <v>41</v>
      </c>
      <c r="B42" s="45" t="s">
        <v>34</v>
      </c>
      <c r="C42" s="80">
        <f>'[17]Plan 2015'!$C42</f>
        <v>29</v>
      </c>
      <c r="D42" s="109"/>
    </row>
    <row r="43" spans="1:4" ht="28.5" customHeight="1">
      <c r="A43" s="43" t="s">
        <v>42</v>
      </c>
      <c r="B43" s="44" t="s">
        <v>35</v>
      </c>
      <c r="C43" s="80">
        <f>'[17]Plan 2015'!$C43</f>
        <v>6</v>
      </c>
      <c r="D43" s="109"/>
    </row>
    <row r="44" spans="1:4" ht="28.5" customHeight="1">
      <c r="A44" s="43" t="s">
        <v>43</v>
      </c>
      <c r="B44" s="44" t="s">
        <v>36</v>
      </c>
      <c r="C44" s="80">
        <f>'[17]Plan 2015'!$C44</f>
        <v>0</v>
      </c>
      <c r="D44" s="109"/>
    </row>
    <row r="45" spans="1:4" ht="28.5" customHeight="1">
      <c r="A45" s="43" t="s">
        <v>44</v>
      </c>
      <c r="B45" s="44" t="s">
        <v>37</v>
      </c>
      <c r="C45" s="80">
        <f>'[17]Plan 2015'!$C45</f>
        <v>0</v>
      </c>
      <c r="D45" s="109"/>
    </row>
    <row r="46" spans="1:4" ht="28.5" customHeight="1">
      <c r="A46" s="43" t="s">
        <v>45</v>
      </c>
      <c r="B46" s="44" t="s">
        <v>38</v>
      </c>
      <c r="C46" s="80">
        <f>'[17]Plan 2015'!$C46</f>
        <v>193</v>
      </c>
      <c r="D46" s="109"/>
    </row>
    <row r="47" spans="1:4" ht="28.5" customHeight="1">
      <c r="A47" s="43" t="s">
        <v>46</v>
      </c>
      <c r="B47" s="44" t="s">
        <v>39</v>
      </c>
      <c r="C47" s="80">
        <f>'[17]Plan 2015'!$C47</f>
        <v>24</v>
      </c>
      <c r="D47" s="109"/>
    </row>
    <row r="48" spans="1:4" ht="28.5" customHeight="1">
      <c r="A48" s="32" t="s">
        <v>22</v>
      </c>
      <c r="B48" s="41" t="s">
        <v>187</v>
      </c>
      <c r="C48" s="80">
        <f>'[17]Plan 2015'!$C48</f>
        <v>12867</v>
      </c>
      <c r="D48" s="109"/>
    </row>
    <row r="49" spans="1:4" ht="28.5" customHeight="1">
      <c r="A49" s="43" t="s">
        <v>188</v>
      </c>
      <c r="B49" s="44" t="s">
        <v>189</v>
      </c>
      <c r="C49" s="80">
        <f>'[17]Plan 2015'!$C49</f>
        <v>50</v>
      </c>
      <c r="D49" s="109"/>
    </row>
    <row r="50" spans="1:4" ht="28.5" customHeight="1">
      <c r="A50" s="32" t="s">
        <v>23</v>
      </c>
      <c r="B50" s="42" t="s">
        <v>55</v>
      </c>
      <c r="C50" s="84">
        <f>C51+C52+C53+C54</f>
        <v>2857</v>
      </c>
      <c r="D50" s="109"/>
    </row>
    <row r="51" spans="1:4" ht="28.5" customHeight="1">
      <c r="A51" s="43" t="s">
        <v>51</v>
      </c>
      <c r="B51" s="44" t="s">
        <v>47</v>
      </c>
      <c r="C51" s="80">
        <f>'[17]Plan 2015'!$C51</f>
        <v>2212</v>
      </c>
      <c r="D51" s="109"/>
    </row>
    <row r="52" spans="1:4" ht="28.5" customHeight="1">
      <c r="A52" s="43" t="s">
        <v>52</v>
      </c>
      <c r="B52" s="44" t="s">
        <v>48</v>
      </c>
      <c r="C52" s="80">
        <f>'[17]Plan 2015'!$C52</f>
        <v>315</v>
      </c>
      <c r="D52" s="109"/>
    </row>
    <row r="53" spans="1:4" ht="28.5" customHeight="1">
      <c r="A53" s="43" t="s">
        <v>53</v>
      </c>
      <c r="B53" s="44" t="s">
        <v>49</v>
      </c>
      <c r="C53" s="80">
        <f>'[17]Plan 2015'!$C53</f>
        <v>0</v>
      </c>
      <c r="D53" s="109"/>
    </row>
    <row r="54" spans="1:4" ht="28.5" customHeight="1">
      <c r="A54" s="43" t="s">
        <v>54</v>
      </c>
      <c r="B54" s="44" t="s">
        <v>50</v>
      </c>
      <c r="C54" s="80">
        <f>'[17]Plan 2015'!$C54</f>
        <v>330</v>
      </c>
      <c r="D54" s="109"/>
    </row>
    <row r="55" spans="1:4" ht="28.5" customHeight="1">
      <c r="A55" s="32" t="s">
        <v>24</v>
      </c>
      <c r="B55" s="41" t="s">
        <v>25</v>
      </c>
      <c r="C55" s="80">
        <f>'[17]Plan 2015'!$C55</f>
        <v>0</v>
      </c>
      <c r="D55" s="109"/>
    </row>
    <row r="56" spans="1:4" ht="28.5" customHeight="1">
      <c r="A56" s="32" t="s">
        <v>26</v>
      </c>
      <c r="B56" s="41" t="s">
        <v>190</v>
      </c>
      <c r="C56" s="80">
        <f>'[17]Plan 2015'!$C56</f>
        <v>1365</v>
      </c>
      <c r="D56" s="109"/>
    </row>
    <row r="57" spans="1:4" ht="28.5" customHeight="1">
      <c r="A57" s="32" t="s">
        <v>27</v>
      </c>
      <c r="B57" s="41" t="s">
        <v>28</v>
      </c>
      <c r="C57" s="80">
        <f>'[17]Plan 2015'!$C57</f>
        <v>219</v>
      </c>
      <c r="D57" s="109"/>
    </row>
    <row r="58" spans="1:4" s="3" customFormat="1" ht="30" customHeight="1">
      <c r="A58" s="34" t="s">
        <v>29</v>
      </c>
      <c r="B58" s="46" t="s">
        <v>191</v>
      </c>
      <c r="C58" s="82">
        <f>C59+C60+C61+C62</f>
        <v>1664</v>
      </c>
      <c r="D58" s="109"/>
    </row>
    <row r="59" spans="1:4" ht="42" customHeight="1">
      <c r="A59" s="32" t="s">
        <v>106</v>
      </c>
      <c r="B59" s="41" t="s">
        <v>128</v>
      </c>
      <c r="C59" s="80">
        <f>'[17]Plan 2015'!$C59</f>
        <v>0</v>
      </c>
      <c r="D59" s="109"/>
    </row>
    <row r="60" spans="1:4" ht="31.5" customHeight="1">
      <c r="A60" s="32" t="s">
        <v>30</v>
      </c>
      <c r="B60" s="41" t="s">
        <v>57</v>
      </c>
      <c r="C60" s="80">
        <f>'[17]Plan 2015'!$C60</f>
        <v>688</v>
      </c>
      <c r="D60" s="109"/>
    </row>
    <row r="61" spans="1:4" ht="31.5" customHeight="1">
      <c r="A61" s="32" t="s">
        <v>31</v>
      </c>
      <c r="B61" s="41" t="s">
        <v>108</v>
      </c>
      <c r="C61" s="80">
        <f>'[17]Plan 2015'!$C61</f>
        <v>0</v>
      </c>
      <c r="D61" s="109"/>
    </row>
    <row r="62" spans="1:4" ht="31.5" customHeight="1">
      <c r="A62" s="32" t="s">
        <v>107</v>
      </c>
      <c r="B62" s="41" t="s">
        <v>109</v>
      </c>
      <c r="C62" s="80">
        <f>'[17]Plan 2015'!$C62</f>
        <v>976</v>
      </c>
      <c r="D62" s="109"/>
    </row>
    <row r="63" spans="1:4" ht="32.25" customHeight="1">
      <c r="A63" s="34" t="s">
        <v>114</v>
      </c>
      <c r="B63" s="46" t="s">
        <v>135</v>
      </c>
      <c r="C63" s="82">
        <f>'[17]Plan 2015'!$C63</f>
        <v>183</v>
      </c>
      <c r="D63" s="109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69"/>
  <sheetViews>
    <sheetView showGridLines="0" view="pageBreakPreview" zoomScale="55" zoomScaleNormal="70" zoomScaleSheetLayoutView="55" zoomScalePageLayoutView="0" workbookViewId="0" topLeftCell="A1">
      <pane xSplit="2" ySplit="7" topLeftCell="C47" activePane="bottomRight" state="frozen"/>
      <selection pane="topLeft" activeCell="D1" sqref="D1:AE65536"/>
      <selection pane="topRight" activeCell="D1" sqref="D1:AE65536"/>
      <selection pane="bottomLeft" activeCell="D1" sqref="D1:AE65536"/>
      <selection pane="bottomRight" activeCell="D1" sqref="D1:AE6553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22" t="str">
        <f>NFZ!A1</f>
        <v>ROCZNY PLAN FINANSOWY NARODOWEGO FUNDUSZU ZDROWIA NA ROK 2015</v>
      </c>
      <c r="B1" s="122"/>
      <c r="C1" s="122"/>
    </row>
    <row r="2" spans="1:3" s="51" customFormat="1" ht="33" customHeight="1">
      <c r="A2" s="88" t="s">
        <v>80</v>
      </c>
      <c r="B2" s="88"/>
      <c r="C2" s="104">
        <v>1.034</v>
      </c>
    </row>
    <row r="3" spans="1:3" ht="33" customHeight="1">
      <c r="A3" s="1"/>
      <c r="B3" s="76"/>
      <c r="C3" s="87"/>
    </row>
    <row r="4" spans="1:3" s="6" customFormat="1" ht="33" customHeight="1">
      <c r="A4" s="125" t="s">
        <v>139</v>
      </c>
      <c r="B4" s="125" t="s">
        <v>56</v>
      </c>
      <c r="C4" s="123" t="s">
        <v>204</v>
      </c>
    </row>
    <row r="5" spans="1:3" s="6" customFormat="1" ht="33" customHeight="1">
      <c r="A5" s="125"/>
      <c r="B5" s="125"/>
      <c r="C5" s="124"/>
    </row>
    <row r="6" spans="1:3" s="4" customFormat="1" ht="14.25">
      <c r="A6" s="22">
        <v>1</v>
      </c>
      <c r="B6" s="23">
        <v>2</v>
      </c>
      <c r="C6" s="22">
        <v>3</v>
      </c>
    </row>
    <row r="7" spans="1:8" s="3" customFormat="1" ht="30" customHeight="1">
      <c r="A7" s="24" t="s">
        <v>0</v>
      </c>
      <c r="B7" s="40" t="s">
        <v>175</v>
      </c>
      <c r="C7" s="15">
        <f>C8+C9+C10+C15+C16+C17+C18+C19+C20+C21+C22+C23+C24+C25+C29+C30+C32+C33</f>
        <v>945168</v>
      </c>
      <c r="E7" s="111"/>
      <c r="H7" s="109"/>
    </row>
    <row r="8" spans="1:8" ht="33" customHeight="1">
      <c r="A8" s="30" t="s">
        <v>1</v>
      </c>
      <c r="B8" s="36" t="s">
        <v>140</v>
      </c>
      <c r="C8" s="26">
        <f>'[5]CENTRALA'!$C8</f>
        <v>0</v>
      </c>
      <c r="H8" s="109"/>
    </row>
    <row r="9" spans="1:8" ht="33" customHeight="1">
      <c r="A9" s="30" t="s">
        <v>2</v>
      </c>
      <c r="B9" s="36" t="s">
        <v>141</v>
      </c>
      <c r="C9" s="26">
        <f>'[5]CENTRALA'!$C9</f>
        <v>0</v>
      </c>
      <c r="H9" s="109"/>
    </row>
    <row r="10" spans="1:8" ht="33" customHeight="1">
      <c r="A10" s="30" t="s">
        <v>3</v>
      </c>
      <c r="B10" s="36" t="s">
        <v>138</v>
      </c>
      <c r="C10" s="26">
        <f>'[5]CENTRALA'!$C10</f>
        <v>0</v>
      </c>
      <c r="H10" s="109"/>
    </row>
    <row r="11" spans="1:8" ht="31.5" customHeight="1">
      <c r="A11" s="29" t="s">
        <v>58</v>
      </c>
      <c r="B11" s="35" t="s">
        <v>168</v>
      </c>
      <c r="C11" s="26">
        <f>'[5]CENTRALA'!$C11</f>
        <v>0</v>
      </c>
      <c r="H11" s="109"/>
    </row>
    <row r="12" spans="1:8" ht="31.5" customHeight="1">
      <c r="A12" s="29" t="s">
        <v>169</v>
      </c>
      <c r="B12" s="35" t="s">
        <v>172</v>
      </c>
      <c r="C12" s="26">
        <f>'[5]CENTRALA'!$C12</f>
        <v>0</v>
      </c>
      <c r="H12" s="109"/>
    </row>
    <row r="13" spans="1:8" ht="31.5" customHeight="1">
      <c r="A13" s="29" t="s">
        <v>170</v>
      </c>
      <c r="B13" s="35" t="s">
        <v>173</v>
      </c>
      <c r="C13" s="26">
        <f>'[5]CENTRALA'!$C13</f>
        <v>0</v>
      </c>
      <c r="H13" s="109"/>
    </row>
    <row r="14" spans="1:8" ht="31.5" customHeight="1">
      <c r="A14" s="29" t="s">
        <v>171</v>
      </c>
      <c r="B14" s="35" t="s">
        <v>174</v>
      </c>
      <c r="C14" s="26">
        <f>'[5]CENTRALA'!$C14</f>
        <v>0</v>
      </c>
      <c r="H14" s="109"/>
    </row>
    <row r="15" spans="1:8" ht="33" customHeight="1">
      <c r="A15" s="30" t="s">
        <v>4</v>
      </c>
      <c r="B15" s="36" t="s">
        <v>146</v>
      </c>
      <c r="C15" s="26">
        <f>'[5]CENTRALA'!$C15</f>
        <v>0</v>
      </c>
      <c r="H15" s="109"/>
    </row>
    <row r="16" spans="1:8" ht="33" customHeight="1">
      <c r="A16" s="30" t="s">
        <v>5</v>
      </c>
      <c r="B16" s="36" t="s">
        <v>142</v>
      </c>
      <c r="C16" s="26">
        <f>'[5]CENTRALA'!$C16</f>
        <v>0</v>
      </c>
      <c r="H16" s="109"/>
    </row>
    <row r="17" spans="1:8" ht="33" customHeight="1">
      <c r="A17" s="30" t="s">
        <v>6</v>
      </c>
      <c r="B17" s="36" t="s">
        <v>148</v>
      </c>
      <c r="C17" s="26">
        <f>'[5]CENTRALA'!$C17</f>
        <v>0</v>
      </c>
      <c r="H17" s="109"/>
    </row>
    <row r="18" spans="1:8" ht="33" customHeight="1">
      <c r="A18" s="30" t="s">
        <v>7</v>
      </c>
      <c r="B18" s="36" t="s">
        <v>147</v>
      </c>
      <c r="C18" s="26">
        <f>'[5]CENTRALA'!$C18</f>
        <v>0</v>
      </c>
      <c r="H18" s="109"/>
    </row>
    <row r="19" spans="1:8" ht="33" customHeight="1">
      <c r="A19" s="30" t="s">
        <v>8</v>
      </c>
      <c r="B19" s="36" t="s">
        <v>143</v>
      </c>
      <c r="C19" s="26">
        <f>'[5]CENTRALA'!$C19</f>
        <v>0</v>
      </c>
      <c r="H19" s="109"/>
    </row>
    <row r="20" spans="1:8" ht="33" customHeight="1">
      <c r="A20" s="30" t="s">
        <v>9</v>
      </c>
      <c r="B20" s="36" t="s">
        <v>144</v>
      </c>
      <c r="C20" s="26">
        <f>'[5]CENTRALA'!$C20</f>
        <v>0</v>
      </c>
      <c r="H20" s="109"/>
    </row>
    <row r="21" spans="1:8" ht="33" customHeight="1">
      <c r="A21" s="30" t="s">
        <v>10</v>
      </c>
      <c r="B21" s="36" t="s">
        <v>149</v>
      </c>
      <c r="C21" s="26">
        <f>'[5]CENTRALA'!$C21</f>
        <v>0</v>
      </c>
      <c r="H21" s="109"/>
    </row>
    <row r="22" spans="1:8" ht="46.5" customHeight="1">
      <c r="A22" s="30" t="s">
        <v>11</v>
      </c>
      <c r="B22" s="36" t="s">
        <v>145</v>
      </c>
      <c r="C22" s="26">
        <f>'[5]CENTRALA'!$C22</f>
        <v>0</v>
      </c>
      <c r="H22" s="109"/>
    </row>
    <row r="23" spans="1:8" ht="33" customHeight="1">
      <c r="A23" s="30" t="s">
        <v>12</v>
      </c>
      <c r="B23" s="36" t="s">
        <v>198</v>
      </c>
      <c r="C23" s="26">
        <f>'[5]CENTRALA'!$C23</f>
        <v>0</v>
      </c>
      <c r="H23" s="109"/>
    </row>
    <row r="24" spans="1:8" ht="33" customHeight="1">
      <c r="A24" s="30" t="s">
        <v>13</v>
      </c>
      <c r="B24" s="36" t="s">
        <v>176</v>
      </c>
      <c r="C24" s="26">
        <f>'[5]CENTRALA'!$C24</f>
        <v>0</v>
      </c>
      <c r="H24" s="109"/>
    </row>
    <row r="25" spans="1:8" ht="33" customHeight="1">
      <c r="A25" s="31" t="s">
        <v>14</v>
      </c>
      <c r="B25" s="78" t="s">
        <v>177</v>
      </c>
      <c r="C25" s="26">
        <f>'[5]CENTRALA'!$C25</f>
        <v>0</v>
      </c>
      <c r="H25" s="109"/>
    </row>
    <row r="26" spans="1:8" ht="31.5">
      <c r="A26" s="29" t="s">
        <v>150</v>
      </c>
      <c r="B26" s="35" t="s">
        <v>179</v>
      </c>
      <c r="C26" s="26">
        <f>'[5]CENTRALA'!$C26</f>
        <v>0</v>
      </c>
      <c r="H26" s="109"/>
    </row>
    <row r="27" spans="1:8" ht="31.5" customHeight="1">
      <c r="A27" s="29" t="s">
        <v>178</v>
      </c>
      <c r="B27" s="35" t="s">
        <v>181</v>
      </c>
      <c r="C27" s="26">
        <f>'[5]CENTRALA'!$C27</f>
        <v>0</v>
      </c>
      <c r="H27" s="109"/>
    </row>
    <row r="28" spans="1:8" ht="31.5" customHeight="1">
      <c r="A28" s="29" t="s">
        <v>182</v>
      </c>
      <c r="B28" s="35" t="s">
        <v>180</v>
      </c>
      <c r="C28" s="26">
        <f>'[5]CENTRALA'!$C28</f>
        <v>0</v>
      </c>
      <c r="H28" s="109"/>
    </row>
    <row r="29" spans="1:8" ht="33" customHeight="1">
      <c r="A29" s="32" t="s">
        <v>15</v>
      </c>
      <c r="B29" s="37" t="s">
        <v>126</v>
      </c>
      <c r="C29" s="26">
        <f>'[5]CENTRALA'!$C29</f>
        <v>550290</v>
      </c>
      <c r="H29" s="109"/>
    </row>
    <row r="30" spans="1:8" ht="33" customHeight="1">
      <c r="A30" s="32" t="s">
        <v>123</v>
      </c>
      <c r="B30" s="38" t="s">
        <v>183</v>
      </c>
      <c r="C30" s="26">
        <f>'[5]CENTRALA'!$C30</f>
        <v>394878</v>
      </c>
      <c r="H30" s="109"/>
    </row>
    <row r="31" spans="1:8" ht="31.5" customHeight="1">
      <c r="A31" s="29" t="s">
        <v>184</v>
      </c>
      <c r="B31" s="35" t="s">
        <v>200</v>
      </c>
      <c r="C31" s="26">
        <f>'[5]CENTRALA'!$C31</f>
        <v>0</v>
      </c>
      <c r="H31" s="109"/>
    </row>
    <row r="32" spans="1:8" ht="33" customHeight="1">
      <c r="A32" s="32" t="s">
        <v>124</v>
      </c>
      <c r="B32" s="38" t="s">
        <v>127</v>
      </c>
      <c r="C32" s="26">
        <f>'[5]CENTRALA'!$C32</f>
        <v>0</v>
      </c>
      <c r="H32" s="109"/>
    </row>
    <row r="33" spans="1:8" ht="33" customHeight="1">
      <c r="A33" s="32" t="s">
        <v>125</v>
      </c>
      <c r="B33" s="38" t="s">
        <v>199</v>
      </c>
      <c r="C33" s="26">
        <f>'[5]CENTRALA'!$C33</f>
        <v>0</v>
      </c>
      <c r="H33" s="109"/>
    </row>
    <row r="34" spans="1:8" s="5" customFormat="1" ht="31.5" customHeight="1">
      <c r="A34" s="33" t="s">
        <v>60</v>
      </c>
      <c r="B34" s="39" t="s">
        <v>61</v>
      </c>
      <c r="C34" s="112">
        <f>'[5]CENTRALA'!$C34</f>
        <v>0</v>
      </c>
      <c r="H34" s="109"/>
    </row>
    <row r="35" spans="1:8" s="5" customFormat="1" ht="31.5" customHeight="1">
      <c r="A35" s="33" t="s">
        <v>59</v>
      </c>
      <c r="B35" s="39" t="s">
        <v>62</v>
      </c>
      <c r="C35" s="112">
        <f>'[5]CENTRALA'!$C35</f>
        <v>0</v>
      </c>
      <c r="H35" s="109"/>
    </row>
    <row r="36" spans="1:8" s="5" customFormat="1" ht="42.75" customHeight="1">
      <c r="A36" s="33" t="s">
        <v>185</v>
      </c>
      <c r="B36" s="39" t="s">
        <v>186</v>
      </c>
      <c r="C36" s="83">
        <f>C12+C14+C25+C31</f>
        <v>0</v>
      </c>
      <c r="H36" s="109"/>
    </row>
    <row r="37" spans="1:8" s="3" customFormat="1" ht="30" customHeight="1">
      <c r="A37" s="27" t="s">
        <v>16</v>
      </c>
      <c r="B37" s="47" t="s">
        <v>196</v>
      </c>
      <c r="C37" s="25">
        <f>C38+C39+C40+C48+C50+C56+C57+C55</f>
        <v>224286</v>
      </c>
      <c r="H37" s="109"/>
    </row>
    <row r="38" spans="1:8" ht="28.5" customHeight="1">
      <c r="A38" s="32" t="s">
        <v>17</v>
      </c>
      <c r="B38" s="41" t="s">
        <v>18</v>
      </c>
      <c r="C38" s="26">
        <f>'[5]CENTRALA'!$C38</f>
        <v>5152</v>
      </c>
      <c r="H38" s="109"/>
    </row>
    <row r="39" spans="1:8" ht="28.5" customHeight="1">
      <c r="A39" s="32" t="s">
        <v>19</v>
      </c>
      <c r="B39" s="41" t="s">
        <v>20</v>
      </c>
      <c r="C39" s="26">
        <f>'[5]CENTRALA'!$C39</f>
        <v>107864</v>
      </c>
      <c r="H39" s="109"/>
    </row>
    <row r="40" spans="1:8" ht="28.5" customHeight="1">
      <c r="A40" s="32" t="s">
        <v>21</v>
      </c>
      <c r="B40" s="42" t="s">
        <v>32</v>
      </c>
      <c r="C40" s="84">
        <f>C41+C43+C44+C45+C46+C47</f>
        <v>655</v>
      </c>
      <c r="H40" s="109"/>
    </row>
    <row r="41" spans="1:8" ht="28.5" customHeight="1">
      <c r="A41" s="43" t="s">
        <v>40</v>
      </c>
      <c r="B41" s="44" t="s">
        <v>33</v>
      </c>
      <c r="C41" s="26">
        <f>'[5]CENTRALA'!$C41</f>
        <v>105</v>
      </c>
      <c r="H41" s="109"/>
    </row>
    <row r="42" spans="1:8" ht="28.5" customHeight="1">
      <c r="A42" s="43" t="s">
        <v>41</v>
      </c>
      <c r="B42" s="45" t="s">
        <v>34</v>
      </c>
      <c r="C42" s="26">
        <f>'[5]CENTRALA'!$C42</f>
        <v>105</v>
      </c>
      <c r="H42" s="109"/>
    </row>
    <row r="43" spans="1:8" ht="28.5" customHeight="1">
      <c r="A43" s="43" t="s">
        <v>42</v>
      </c>
      <c r="B43" s="44" t="s">
        <v>35</v>
      </c>
      <c r="C43" s="26">
        <f>'[5]CENTRALA'!$C43</f>
        <v>94</v>
      </c>
      <c r="H43" s="109"/>
    </row>
    <row r="44" spans="1:8" ht="28.5" customHeight="1">
      <c r="A44" s="43" t="s">
        <v>43</v>
      </c>
      <c r="B44" s="44" t="s">
        <v>36</v>
      </c>
      <c r="C44" s="26">
        <f>'[5]CENTRALA'!$C44</f>
        <v>17</v>
      </c>
      <c r="H44" s="109"/>
    </row>
    <row r="45" spans="1:8" ht="28.5" customHeight="1">
      <c r="A45" s="43" t="s">
        <v>44</v>
      </c>
      <c r="B45" s="44" t="s">
        <v>37</v>
      </c>
      <c r="C45" s="26">
        <f>'[5]CENTRALA'!$C45</f>
        <v>0</v>
      </c>
      <c r="H45" s="109"/>
    </row>
    <row r="46" spans="1:8" ht="28.5" customHeight="1">
      <c r="A46" s="43" t="s">
        <v>45</v>
      </c>
      <c r="B46" s="44" t="s">
        <v>38</v>
      </c>
      <c r="C46" s="26">
        <f>'[5]CENTRALA'!$C46</f>
        <v>324</v>
      </c>
      <c r="H46" s="109"/>
    </row>
    <row r="47" spans="1:8" ht="28.5" customHeight="1">
      <c r="A47" s="43" t="s">
        <v>46</v>
      </c>
      <c r="B47" s="44" t="s">
        <v>39</v>
      </c>
      <c r="C47" s="26">
        <f>'[5]CENTRALA'!$C47</f>
        <v>115</v>
      </c>
      <c r="H47" s="109"/>
    </row>
    <row r="48" spans="1:8" ht="28.5" customHeight="1">
      <c r="A48" s="32" t="s">
        <v>22</v>
      </c>
      <c r="B48" s="41" t="s">
        <v>187</v>
      </c>
      <c r="C48" s="26">
        <f>'[5]CENTRALA'!$C48</f>
        <v>32829</v>
      </c>
      <c r="H48" s="109"/>
    </row>
    <row r="49" spans="1:8" ht="28.5" customHeight="1">
      <c r="A49" s="43" t="s">
        <v>188</v>
      </c>
      <c r="B49" s="44" t="s">
        <v>189</v>
      </c>
      <c r="C49" s="26">
        <f>'[5]CENTRALA'!$C49</f>
        <v>256</v>
      </c>
      <c r="H49" s="109"/>
    </row>
    <row r="50" spans="1:8" ht="28.5" customHeight="1">
      <c r="A50" s="32" t="s">
        <v>23</v>
      </c>
      <c r="B50" s="42" t="s">
        <v>55</v>
      </c>
      <c r="C50" s="84">
        <f>C51+C52+C53+C54</f>
        <v>8220</v>
      </c>
      <c r="H50" s="109"/>
    </row>
    <row r="51" spans="1:8" ht="28.5" customHeight="1">
      <c r="A51" s="43" t="s">
        <v>51</v>
      </c>
      <c r="B51" s="44" t="s">
        <v>47</v>
      </c>
      <c r="C51" s="26">
        <f>'[5]CENTRALA'!$C51</f>
        <v>5644</v>
      </c>
      <c r="H51" s="109"/>
    </row>
    <row r="52" spans="1:8" ht="28.5" customHeight="1">
      <c r="A52" s="43" t="s">
        <v>52</v>
      </c>
      <c r="B52" s="44" t="s">
        <v>48</v>
      </c>
      <c r="C52" s="26">
        <f>'[5]CENTRALA'!$C52</f>
        <v>805</v>
      </c>
      <c r="H52" s="109"/>
    </row>
    <row r="53" spans="1:8" ht="28.5" customHeight="1">
      <c r="A53" s="43" t="s">
        <v>53</v>
      </c>
      <c r="B53" s="44" t="s">
        <v>49</v>
      </c>
      <c r="C53" s="26">
        <f>'[5]CENTRALA'!$C53</f>
        <v>0</v>
      </c>
      <c r="H53" s="109"/>
    </row>
    <row r="54" spans="1:8" ht="28.5" customHeight="1">
      <c r="A54" s="43" t="s">
        <v>54</v>
      </c>
      <c r="B54" s="44" t="s">
        <v>50</v>
      </c>
      <c r="C54" s="26">
        <f>'[5]CENTRALA'!$C54</f>
        <v>1771</v>
      </c>
      <c r="H54" s="109"/>
    </row>
    <row r="55" spans="1:8" ht="28.5" customHeight="1">
      <c r="A55" s="32" t="s">
        <v>24</v>
      </c>
      <c r="B55" s="41" t="s">
        <v>25</v>
      </c>
      <c r="C55" s="26">
        <f>'[5]CENTRALA'!$C55</f>
        <v>50</v>
      </c>
      <c r="H55" s="109"/>
    </row>
    <row r="56" spans="1:8" ht="28.5" customHeight="1">
      <c r="A56" s="32" t="s">
        <v>26</v>
      </c>
      <c r="B56" s="41" t="s">
        <v>190</v>
      </c>
      <c r="C56" s="26">
        <f>'[5]CENTRALA'!$C56</f>
        <v>67415</v>
      </c>
      <c r="H56" s="109"/>
    </row>
    <row r="57" spans="1:8" ht="28.5" customHeight="1">
      <c r="A57" s="32" t="s">
        <v>27</v>
      </c>
      <c r="B57" s="41" t="s">
        <v>28</v>
      </c>
      <c r="C57" s="26">
        <f>'[5]CENTRALA'!$C57</f>
        <v>2101</v>
      </c>
      <c r="H57" s="109"/>
    </row>
    <row r="58" spans="1:8" s="3" customFormat="1" ht="30" customHeight="1">
      <c r="A58" s="34" t="s">
        <v>29</v>
      </c>
      <c r="B58" s="46" t="s">
        <v>191</v>
      </c>
      <c r="C58" s="28">
        <f>C59+C60+C61+C62</f>
        <v>1693</v>
      </c>
      <c r="H58" s="109"/>
    </row>
    <row r="59" spans="1:8" ht="42" customHeight="1">
      <c r="A59" s="32" t="s">
        <v>106</v>
      </c>
      <c r="B59" s="41" t="s">
        <v>128</v>
      </c>
      <c r="C59" s="26">
        <f>'[5]CENTRALA'!$C59</f>
        <v>500</v>
      </c>
      <c r="H59" s="109"/>
    </row>
    <row r="60" spans="1:8" ht="31.5" customHeight="1">
      <c r="A60" s="32" t="s">
        <v>30</v>
      </c>
      <c r="B60" s="41" t="s">
        <v>57</v>
      </c>
      <c r="C60" s="26">
        <f>'[5]CENTRALA'!$C60</f>
        <v>876</v>
      </c>
      <c r="H60" s="109"/>
    </row>
    <row r="61" spans="1:8" ht="31.5" customHeight="1">
      <c r="A61" s="32" t="s">
        <v>31</v>
      </c>
      <c r="B61" s="41" t="s">
        <v>108</v>
      </c>
      <c r="C61" s="26">
        <v>0</v>
      </c>
      <c r="H61" s="109"/>
    </row>
    <row r="62" spans="1:8" ht="31.5" customHeight="1">
      <c r="A62" s="32" t="s">
        <v>107</v>
      </c>
      <c r="B62" s="41" t="s">
        <v>109</v>
      </c>
      <c r="C62" s="26">
        <f>'[5]CENTRALA'!$C62</f>
        <v>317</v>
      </c>
      <c r="H62" s="109"/>
    </row>
    <row r="63" spans="1:8" ht="32.25" customHeight="1">
      <c r="A63" s="34" t="s">
        <v>114</v>
      </c>
      <c r="B63" s="46" t="s">
        <v>135</v>
      </c>
      <c r="C63" s="28">
        <f>'[5]CENTRALA'!$C63</f>
        <v>30182</v>
      </c>
      <c r="H63" s="109"/>
    </row>
    <row r="69" ht="12.75">
      <c r="C69" s="85"/>
    </row>
  </sheetData>
  <sheetProtection/>
  <mergeCells count="4">
    <mergeCell ref="A1:C1"/>
    <mergeCell ref="C4:C5"/>
    <mergeCell ref="A4:A5"/>
    <mergeCell ref="B4:B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3"/>
  <headerFooter alignWithMargins="0">
    <oddFooter>&amp;R&amp;20&amp;P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8"/>
  <sheetViews>
    <sheetView showGridLines="0" view="pageBreakPreview" zoomScale="55" zoomScaleNormal="60" zoomScaleSheetLayoutView="55" zoomScalePageLayoutView="0" workbookViewId="0" topLeftCell="A1">
      <pane xSplit="2" ySplit="7" topLeftCell="C20" activePane="bottomRight" state="frozen"/>
      <selection pane="topLeft" activeCell="D1" sqref="D1:AE65536"/>
      <selection pane="topRight" activeCell="D1" sqref="D1:AE65536"/>
      <selection pane="bottomLeft" activeCell="D1" sqref="D1:AE65536"/>
      <selection pane="bottomRight" activeCell="D1" sqref="D1:AE65536"/>
    </sheetView>
  </sheetViews>
  <sheetFormatPr defaultColWidth="9.00390625" defaultRowHeight="12.75"/>
  <cols>
    <col min="1" max="1" width="9.25390625" style="2" bestFit="1" customWidth="1"/>
    <col min="2" max="2" width="128.75390625" style="2" customWidth="1"/>
    <col min="3" max="3" width="25.75390625" style="2" customWidth="1"/>
    <col min="4" max="4" width="9.125" style="2" customWidth="1"/>
    <col min="5" max="5" width="10.375" style="2" bestFit="1" customWidth="1"/>
    <col min="6" max="16384" width="9.125" style="2" customWidth="1"/>
  </cols>
  <sheetData>
    <row r="1" spans="1:3" s="49" customFormat="1" ht="54.75" customHeight="1">
      <c r="A1" s="122" t="str">
        <f>NFZ!A1</f>
        <v>ROCZNY PLAN FINANSOWY NARODOWEGO FUNDUSZU ZDROWIA NA ROK 2015</v>
      </c>
      <c r="B1" s="122"/>
      <c r="C1" s="122"/>
    </row>
    <row r="2" spans="1:3" s="51" customFormat="1" ht="33" customHeight="1">
      <c r="A2" s="88" t="s">
        <v>79</v>
      </c>
      <c r="B2" s="88"/>
      <c r="C2" s="105"/>
    </row>
    <row r="3" spans="1:3" ht="33" customHeight="1">
      <c r="A3" s="1"/>
      <c r="B3" s="76"/>
      <c r="C3" s="86"/>
    </row>
    <row r="4" spans="1:3" s="6" customFormat="1" ht="33" customHeight="1">
      <c r="A4" s="126" t="s">
        <v>139</v>
      </c>
      <c r="B4" s="125" t="s">
        <v>56</v>
      </c>
      <c r="C4" s="123" t="s">
        <v>205</v>
      </c>
    </row>
    <row r="5" spans="1:3" s="6" customFormat="1" ht="33" customHeight="1">
      <c r="A5" s="125"/>
      <c r="B5" s="125"/>
      <c r="C5" s="124"/>
    </row>
    <row r="6" spans="1:3" s="4" customFormat="1" ht="14.25">
      <c r="A6" s="22">
        <v>1</v>
      </c>
      <c r="B6" s="23">
        <v>2</v>
      </c>
      <c r="C6" s="22">
        <v>3</v>
      </c>
    </row>
    <row r="7" spans="1:5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64116621</v>
      </c>
      <c r="E7" s="110"/>
    </row>
    <row r="8" spans="1:3" ht="33" customHeight="1">
      <c r="A8" s="30" t="s">
        <v>1</v>
      </c>
      <c r="B8" s="78" t="s">
        <v>140</v>
      </c>
      <c r="C8" s="80">
        <f>Dolnośląski!C8+KujawskoPomorski!C8+Lubelski!C8+Lubuski!C8+Łódzki!C8+Małopolski!C8+Mazowiecki!C8+Opolski!C8+Podkarpacki!C8+Podlaski!C8+Pomorski!C8+Śląski!C8+Świętokrzyski!C8+WarmińskoMazurski!C8+Wielkopolski!C8+Zachodniopomorski!C8</f>
        <v>7778611</v>
      </c>
    </row>
    <row r="9" spans="1:3" ht="33" customHeight="1">
      <c r="A9" s="30" t="s">
        <v>2</v>
      </c>
      <c r="B9" s="78" t="s">
        <v>141</v>
      </c>
      <c r="C9" s="80">
        <f>Dolnośląski!C9+KujawskoPomorski!C9+Lubelski!C9+Lubuski!C9+Łódzki!C9+Małopolski!C9+Mazowiecki!C9+Opolski!C9+Podkarpacki!C9+Podlaski!C9+Pomorski!C9+Śląski!C9+Świętokrzyski!C9+WarmińskoMazurski!C9+Wielkopolski!C9+Zachodniopomorski!C9</f>
        <v>5281581</v>
      </c>
    </row>
    <row r="10" spans="1:3" ht="33" customHeight="1">
      <c r="A10" s="30" t="s">
        <v>3</v>
      </c>
      <c r="B10" s="78" t="s">
        <v>138</v>
      </c>
      <c r="C10" s="80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28441093</v>
      </c>
    </row>
    <row r="11" spans="1:3" ht="31.5" customHeight="1">
      <c r="A11" s="79" t="s">
        <v>58</v>
      </c>
      <c r="B11" s="89" t="s">
        <v>168</v>
      </c>
      <c r="C11" s="80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2549045</v>
      </c>
    </row>
    <row r="12" spans="1:3" ht="31.5" customHeight="1">
      <c r="A12" s="79" t="s">
        <v>169</v>
      </c>
      <c r="B12" s="89" t="s">
        <v>172</v>
      </c>
      <c r="C12" s="80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2319378</v>
      </c>
    </row>
    <row r="13" spans="1:3" ht="31.5" customHeight="1">
      <c r="A13" s="79" t="s">
        <v>170</v>
      </c>
      <c r="B13" s="89" t="s">
        <v>173</v>
      </c>
      <c r="C13" s="80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1267801</v>
      </c>
    </row>
    <row r="14" spans="1:3" ht="31.5" customHeight="1">
      <c r="A14" s="79" t="s">
        <v>171</v>
      </c>
      <c r="B14" s="89" t="s">
        <v>174</v>
      </c>
      <c r="C14" s="80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530720</v>
      </c>
    </row>
    <row r="15" spans="1:3" ht="33" customHeight="1">
      <c r="A15" s="30" t="s">
        <v>4</v>
      </c>
      <c r="B15" s="78" t="s">
        <v>146</v>
      </c>
      <c r="C15" s="80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2106968</v>
      </c>
    </row>
    <row r="16" spans="1:3" ht="33" customHeight="1">
      <c r="A16" s="30" t="s">
        <v>5</v>
      </c>
      <c r="B16" s="78" t="s">
        <v>142</v>
      </c>
      <c r="C16" s="80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2011454</v>
      </c>
    </row>
    <row r="17" spans="1:3" ht="33" customHeight="1">
      <c r="A17" s="30" t="s">
        <v>6</v>
      </c>
      <c r="B17" s="78" t="s">
        <v>148</v>
      </c>
      <c r="C17" s="80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1059741</v>
      </c>
    </row>
    <row r="18" spans="1:3" ht="33" customHeight="1">
      <c r="A18" s="30" t="s">
        <v>7</v>
      </c>
      <c r="B18" s="78" t="s">
        <v>147</v>
      </c>
      <c r="C18" s="80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369108</v>
      </c>
    </row>
    <row r="19" spans="1:3" ht="33" customHeight="1">
      <c r="A19" s="30" t="s">
        <v>8</v>
      </c>
      <c r="B19" s="78" t="s">
        <v>143</v>
      </c>
      <c r="C19" s="80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1750440</v>
      </c>
    </row>
    <row r="20" spans="1:3" ht="33" customHeight="1">
      <c r="A20" s="30" t="s">
        <v>9</v>
      </c>
      <c r="B20" s="78" t="s">
        <v>144</v>
      </c>
      <c r="C20" s="80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608725</v>
      </c>
    </row>
    <row r="21" spans="1:3" ht="33" customHeight="1">
      <c r="A21" s="30" t="s">
        <v>10</v>
      </c>
      <c r="B21" s="78" t="s">
        <v>149</v>
      </c>
      <c r="C21" s="80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49444</v>
      </c>
    </row>
    <row r="22" spans="1:3" ht="46.5" customHeight="1">
      <c r="A22" s="30" t="s">
        <v>11</v>
      </c>
      <c r="B22" s="78" t="s">
        <v>145</v>
      </c>
      <c r="C22" s="80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176447</v>
      </c>
    </row>
    <row r="23" spans="1:3" ht="33" customHeight="1">
      <c r="A23" s="30" t="s">
        <v>12</v>
      </c>
      <c r="B23" s="78" t="s">
        <v>198</v>
      </c>
      <c r="C23" s="80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1617263</v>
      </c>
    </row>
    <row r="24" spans="1:3" ht="33" customHeight="1">
      <c r="A24" s="30" t="s">
        <v>13</v>
      </c>
      <c r="B24" s="78" t="s">
        <v>176</v>
      </c>
      <c r="C24" s="80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860794</v>
      </c>
    </row>
    <row r="25" spans="1:5" ht="33" customHeight="1">
      <c r="A25" s="31" t="s">
        <v>14</v>
      </c>
      <c r="B25" s="78" t="s">
        <v>177</v>
      </c>
      <c r="C25" s="80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7785930</v>
      </c>
      <c r="E25" s="85"/>
    </row>
    <row r="26" spans="1:3" ht="31.5">
      <c r="A26" s="29" t="s">
        <v>150</v>
      </c>
      <c r="B26" s="89" t="s">
        <v>179</v>
      </c>
      <c r="C26" s="80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7744628</v>
      </c>
    </row>
    <row r="27" spans="1:3" ht="31.5" customHeight="1">
      <c r="A27" s="79" t="s">
        <v>178</v>
      </c>
      <c r="B27" s="89" t="s">
        <v>181</v>
      </c>
      <c r="C27" s="80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31104</v>
      </c>
    </row>
    <row r="28" spans="1:3" ht="31.5" customHeight="1">
      <c r="A28" s="79" t="s">
        <v>182</v>
      </c>
      <c r="B28" s="89" t="s">
        <v>180</v>
      </c>
      <c r="C28" s="80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10198</v>
      </c>
    </row>
    <row r="29" spans="1:3" ht="33" customHeight="1">
      <c r="A29" s="32" t="s">
        <v>15</v>
      </c>
      <c r="B29" s="37" t="s">
        <v>126</v>
      </c>
      <c r="C29" s="80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0</v>
      </c>
    </row>
    <row r="30" spans="1:3" ht="33" customHeight="1">
      <c r="A30" s="32" t="s">
        <v>123</v>
      </c>
      <c r="B30" s="41" t="s">
        <v>183</v>
      </c>
      <c r="C30" s="80">
        <f>Dolnośląski!C30+KujawskoPomorski!C30+Lubelski!C30+Lubuski!C30+Łódzki!C30+Małopolski!C30+Mazowiecki!C30+Opolski!C30+Podkarpacki!C30+Podlaski!C30+Pomorski!C30+Śląski!C30+Świętokrzyski!C30+WarmińskoMazurski!C30+Wielkopolski!C30+Zachodniopomorski!C30</f>
        <v>0</v>
      </c>
    </row>
    <row r="31" spans="1:3" ht="31.5" customHeight="1">
      <c r="A31" s="79" t="s">
        <v>184</v>
      </c>
      <c r="B31" s="89" t="s">
        <v>200</v>
      </c>
      <c r="C31" s="80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0</v>
      </c>
    </row>
    <row r="32" spans="1:3" ht="33" customHeight="1">
      <c r="A32" s="32" t="s">
        <v>124</v>
      </c>
      <c r="B32" s="38" t="s">
        <v>127</v>
      </c>
      <c r="C32" s="80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3830493</v>
      </c>
    </row>
    <row r="33" spans="1:3" ht="33" customHeight="1">
      <c r="A33" s="32" t="s">
        <v>125</v>
      </c>
      <c r="B33" s="41" t="s">
        <v>199</v>
      </c>
      <c r="C33" s="80">
        <f>Dolnośląski!C33+KujawskoPomorski!C33+Lubelski!C33+Lubuski!C33+Łódzki!C33+Małopolski!C33+Mazowiecki!C33+Opolski!C33+Podkarpacki!C33+Podlaski!C33+Pomorski!C33+Śląski!C33+Świętokrzyski!C33+WarmińskoMazurski!C33+Wielkopolski!C33+Zachodniopomorski!C33</f>
        <v>388529</v>
      </c>
    </row>
    <row r="34" spans="1:3" s="5" customFormat="1" ht="31.5" customHeight="1">
      <c r="A34" s="33" t="s">
        <v>60</v>
      </c>
      <c r="B34" s="39" t="s">
        <v>61</v>
      </c>
      <c r="C34" s="81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0</v>
      </c>
    </row>
    <row r="35" spans="1:3" s="5" customFormat="1" ht="31.5" customHeight="1">
      <c r="A35" s="33" t="s">
        <v>59</v>
      </c>
      <c r="B35" s="39" t="s">
        <v>62</v>
      </c>
      <c r="C35" s="81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1842064</v>
      </c>
    </row>
    <row r="36" spans="1:3" s="5" customFormat="1" ht="42.75" customHeight="1">
      <c r="A36" s="33" t="s">
        <v>185</v>
      </c>
      <c r="B36" s="39" t="s">
        <v>186</v>
      </c>
      <c r="C36" s="81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10636028</v>
      </c>
    </row>
    <row r="37" spans="1:3" s="3" customFormat="1" ht="30" customHeight="1">
      <c r="A37" s="27" t="s">
        <v>16</v>
      </c>
      <c r="B37" s="46" t="s">
        <v>196</v>
      </c>
      <c r="C37" s="25">
        <f>C38+C39+C40+C48+C50+C56+C57+C55</f>
        <v>498317</v>
      </c>
    </row>
    <row r="38" spans="1:3" ht="28.5" customHeight="1">
      <c r="A38" s="32" t="s">
        <v>17</v>
      </c>
      <c r="B38" s="41" t="s">
        <v>18</v>
      </c>
      <c r="C38" s="77">
        <f>Dolnośląski!C38+KujawskoPomorski!C38+Lubelski!C38+Lubuski!C38+Łódzki!C38+Małopolski!C38+Mazowiecki!C38+Opolski!C38+Podkarpacki!C38+Podlaski!C38+Pomorski!C38+Śląski!C38+Świętokrzyski!C38+WarmińskoMazurski!C38+Wielkopolski!C38+Zachodniopomorski!C38</f>
        <v>23727</v>
      </c>
    </row>
    <row r="39" spans="1:3" ht="28.5" customHeight="1">
      <c r="A39" s="32" t="s">
        <v>19</v>
      </c>
      <c r="B39" s="41" t="s">
        <v>20</v>
      </c>
      <c r="C39" s="77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70670</v>
      </c>
    </row>
    <row r="40" spans="1:3" ht="28.5" customHeight="1">
      <c r="A40" s="32" t="s">
        <v>21</v>
      </c>
      <c r="B40" s="42" t="s">
        <v>32</v>
      </c>
      <c r="C40" s="84">
        <f>C41+C43+C44+C45+C46+C47</f>
        <v>4896</v>
      </c>
    </row>
    <row r="41" spans="1:3" ht="28.5" customHeight="1">
      <c r="A41" s="43" t="s">
        <v>40</v>
      </c>
      <c r="B41" s="44" t="s">
        <v>33</v>
      </c>
      <c r="C41" s="77">
        <f>Dolnośląski!C41+KujawskoPomorski!C41+Lubelski!C41+Lubuski!C41+Łódzki!C41+Małopolski!C41+Mazowiecki!C41+Opolski!C41+Podkarpacki!C41+Podlaski!C41+Pomorski!C41+Śląski!C41+Świętokrzyski!C41+WarmińskoMazurski!C41+Wielkopolski!C41+Zachodniopomorski!C41</f>
        <v>593</v>
      </c>
    </row>
    <row r="42" spans="1:3" ht="28.5" customHeight="1">
      <c r="A42" s="43" t="s">
        <v>41</v>
      </c>
      <c r="B42" s="45" t="s">
        <v>34</v>
      </c>
      <c r="C42" s="77">
        <f>Dolnośląski!C42+KujawskoPomorski!C42+Lubelski!C42+Lubuski!C42+Łódzki!C42+Małopolski!C42+Mazowiecki!C42+Opolski!C42+Podkarpacki!C42+Podlaski!C42+Pomorski!C42+Śląski!C42+Świętokrzyski!C42+WarmińskoMazurski!C42+Wielkopolski!C42+Zachodniopomorski!C42</f>
        <v>565</v>
      </c>
    </row>
    <row r="43" spans="1:3" ht="28.5" customHeight="1">
      <c r="A43" s="43" t="s">
        <v>42</v>
      </c>
      <c r="B43" s="44" t="s">
        <v>35</v>
      </c>
      <c r="C43" s="77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537</v>
      </c>
    </row>
    <row r="44" spans="1:3" ht="28.5" customHeight="1">
      <c r="A44" s="43" t="s">
        <v>43</v>
      </c>
      <c r="B44" s="44" t="s">
        <v>36</v>
      </c>
      <c r="C44" s="77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17</v>
      </c>
    </row>
    <row r="45" spans="1:3" ht="28.5" customHeight="1">
      <c r="A45" s="43" t="s">
        <v>44</v>
      </c>
      <c r="B45" s="44" t="s">
        <v>37</v>
      </c>
      <c r="C45" s="77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0</v>
      </c>
    </row>
    <row r="46" spans="1:3" ht="28.5" customHeight="1">
      <c r="A46" s="43" t="s">
        <v>45</v>
      </c>
      <c r="B46" s="44" t="s">
        <v>38</v>
      </c>
      <c r="C46" s="77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3500</v>
      </c>
    </row>
    <row r="47" spans="1:3" ht="28.5" customHeight="1">
      <c r="A47" s="43" t="s">
        <v>46</v>
      </c>
      <c r="B47" s="44" t="s">
        <v>39</v>
      </c>
      <c r="C47" s="77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249</v>
      </c>
    </row>
    <row r="48" spans="1:3" ht="28.5" customHeight="1">
      <c r="A48" s="32" t="s">
        <v>22</v>
      </c>
      <c r="B48" s="41" t="s">
        <v>187</v>
      </c>
      <c r="C48" s="77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283973</v>
      </c>
    </row>
    <row r="49" spans="1:3" ht="28.5" customHeight="1">
      <c r="A49" s="43" t="s">
        <v>188</v>
      </c>
      <c r="B49" s="44" t="s">
        <v>189</v>
      </c>
      <c r="C49" s="77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1110</v>
      </c>
    </row>
    <row r="50" spans="1:3" ht="28.5" customHeight="1">
      <c r="A50" s="32" t="s">
        <v>23</v>
      </c>
      <c r="B50" s="42" t="s">
        <v>55</v>
      </c>
      <c r="C50" s="77">
        <f>C51+C52+C53+C54</f>
        <v>62972</v>
      </c>
    </row>
    <row r="51" spans="1:3" ht="28.5" customHeight="1">
      <c r="A51" s="43" t="s">
        <v>51</v>
      </c>
      <c r="B51" s="44" t="s">
        <v>47</v>
      </c>
      <c r="C51" s="77">
        <f>Dolnośląski!C51+KujawskoPomorski!C51+Lubelski!C51+Lubuski!C51+Łódzki!C51+Małopolski!C51+Mazowiecki!C51+Opolski!C51+Podkarpacki!C51+Podlaski!C51+Pomorski!C51+Śląski!C51+Świętokrzyski!C51+WarmińskoMazurski!C51+Wielkopolski!C51+Zachodniopomorski!C51</f>
        <v>48572</v>
      </c>
    </row>
    <row r="52" spans="1:3" ht="28.5" customHeight="1">
      <c r="A52" s="43" t="s">
        <v>52</v>
      </c>
      <c r="B52" s="44" t="s">
        <v>48</v>
      </c>
      <c r="C52" s="77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6877</v>
      </c>
    </row>
    <row r="53" spans="1:3" ht="28.5" customHeight="1">
      <c r="A53" s="43" t="s">
        <v>53</v>
      </c>
      <c r="B53" s="44" t="s">
        <v>49</v>
      </c>
      <c r="C53" s="77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0</v>
      </c>
    </row>
    <row r="54" spans="1:3" ht="28.5" customHeight="1">
      <c r="A54" s="43" t="s">
        <v>54</v>
      </c>
      <c r="B54" s="44" t="s">
        <v>50</v>
      </c>
      <c r="C54" s="77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7523</v>
      </c>
    </row>
    <row r="55" spans="1:3" ht="28.5" customHeight="1">
      <c r="A55" s="32" t="s">
        <v>24</v>
      </c>
      <c r="B55" s="41" t="s">
        <v>25</v>
      </c>
      <c r="C55" s="77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0</v>
      </c>
    </row>
    <row r="56" spans="1:3" ht="28.5" customHeight="1">
      <c r="A56" s="32" t="s">
        <v>26</v>
      </c>
      <c r="B56" s="41" t="s">
        <v>190</v>
      </c>
      <c r="C56" s="80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46446</v>
      </c>
    </row>
    <row r="57" spans="1:3" ht="28.5" customHeight="1">
      <c r="A57" s="32" t="s">
        <v>27</v>
      </c>
      <c r="B57" s="41" t="s">
        <v>28</v>
      </c>
      <c r="C57" s="77">
        <f>Dolnośląski!C57+KujawskoPomorski!C57+Lubelski!C57+Lubuski!C57+Łódzki!C57+Małopolski!C57+Mazowiecki!C57+Opolski!C57+Podkarpacki!C57+Podlaski!C57+Pomorski!C57+Śląski!C57+Świętokrzyski!C57+WarmińskoMazurski!C57+Wielkopolski!C57+Zachodniopomorski!C57</f>
        <v>5633</v>
      </c>
    </row>
    <row r="58" spans="1:3" s="3" customFormat="1" ht="30" customHeight="1">
      <c r="A58" s="34" t="s">
        <v>29</v>
      </c>
      <c r="B58" s="46" t="s">
        <v>191</v>
      </c>
      <c r="C58" s="82">
        <f>C59+C60+C61+C62</f>
        <v>256135</v>
      </c>
    </row>
    <row r="59" spans="1:3" ht="42" customHeight="1">
      <c r="A59" s="32" t="s">
        <v>106</v>
      </c>
      <c r="B59" s="41" t="s">
        <v>128</v>
      </c>
      <c r="C59" s="77">
        <f>Dolnośląski!C59+KujawskoPomorski!C59+Lubelski!C59+Lubuski!C59+Łódzki!C59+Małopolski!C59+Mazowiecki!C59+Opolski!C59+Podkarpacki!C59+Podlaski!C59+Pomorski!C59+Śląski!C59+Świętokrzyski!C59+WarmińskoMazurski!C59+Wielkopolski!C59+Zachodniopomorski!C59</f>
        <v>378</v>
      </c>
    </row>
    <row r="60" spans="1:3" ht="31.5" customHeight="1">
      <c r="A60" s="32" t="s">
        <v>30</v>
      </c>
      <c r="B60" s="41" t="s">
        <v>57</v>
      </c>
      <c r="C60" s="77">
        <f>Dolnośląski!C60+KujawskoPomorski!C60+Lubelski!C60+Lubuski!C60+Łódzki!C60+Małopolski!C60+Mazowiecki!C60+Opolski!C60+Podkarpacki!C60+Podlaski!C60+Pomorski!C60+Śląski!C60+Świętokrzyski!C60+WarmińskoMazurski!C60+Wielkopolski!C60+Zachodniopomorski!C60</f>
        <v>227912</v>
      </c>
    </row>
    <row r="61" spans="1:3" ht="31.5" customHeight="1">
      <c r="A61" s="32" t="s">
        <v>31</v>
      </c>
      <c r="B61" s="41" t="s">
        <v>108</v>
      </c>
      <c r="C61" s="77">
        <f>Dolnośląski!C61+KujawskoPomorski!C61+Lubelski!C61+Lubuski!C61+Łódzki!C61+Małopolski!C61+Mazowiecki!C61+Opolski!C61+Podkarpacki!C61+Podlaski!C61+Pomorski!C61+Śląski!C61+Świętokrzyski!C61+WarmińskoMazurski!C61+Wielkopolski!C61+Zachodniopomorski!C61</f>
        <v>0</v>
      </c>
    </row>
    <row r="62" spans="1:3" ht="31.5" customHeight="1">
      <c r="A62" s="32" t="s">
        <v>107</v>
      </c>
      <c r="B62" s="41" t="s">
        <v>109</v>
      </c>
      <c r="C62" s="77">
        <f>Dolnośląski!C62+KujawskoPomorski!C62+Lubelski!C62+Lubuski!C62+Łódzki!C62+Małopolski!C62+Mazowiecki!C62+Opolski!C62+Podkarpacki!C62+Podlaski!C62+Pomorski!C62+Śląski!C62+Świętokrzyski!C62+WarmińskoMazurski!C62+Wielkopolski!C62+Zachodniopomorski!C62</f>
        <v>27845</v>
      </c>
    </row>
    <row r="63" spans="1:3" ht="32.25" customHeight="1">
      <c r="A63" s="34" t="s">
        <v>114</v>
      </c>
      <c r="B63" s="46" t="s">
        <v>135</v>
      </c>
      <c r="C63" s="98">
        <f>Dolnośląski!C63+KujawskoPomorski!C63+Lubelski!C63+Lubuski!C63+Łódzki!C63+Małopolski!C63+Mazowiecki!C63+Opolski!C63+Podkarpacki!C63+Podlaski!C63+Pomorski!C63+Śląski!C63+Świętokrzyski!C63+WarmińskoMazurski!C63+Wielkopolski!C63+Zachodniopomorski!C63</f>
        <v>65460</v>
      </c>
    </row>
    <row r="68" ht="12.75">
      <c r="C68" s="85">
        <f>C57+CENTRALA!C57-NFZ!C77</f>
        <v>0</v>
      </c>
    </row>
  </sheetData>
  <sheetProtection formatCells="0" formatColumns="0" formatRows="0" insertColumns="0" insertRows="0" insertHyperlinks="0" deleteColumns="0" deleteRows="0"/>
  <mergeCells count="4">
    <mergeCell ref="A1:C1"/>
    <mergeCell ref="A4:A5"/>
    <mergeCell ref="B4:B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  <ignoredErrors>
    <ignoredError sqref="C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3"/>
  <sheetViews>
    <sheetView showGridLines="0" view="pageBreakPreview" zoomScale="55" zoomScaleNormal="70" zoomScaleSheetLayoutView="55" zoomScalePageLayoutView="0" workbookViewId="0" topLeftCell="A1">
      <pane ySplit="7" topLeftCell="A8" activePane="bottomLeft" state="frozen"/>
      <selection pane="topLeft" activeCell="D1" sqref="D1:AE65536"/>
      <selection pane="bottomLeft" activeCell="D1" sqref="D1:AE6553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22" t="str">
        <f>NFZ!A1</f>
        <v>ROCZNY PLAN FINANSOWY NARODOWEGO FUNDUSZU ZDROWIA NA ROK 2015</v>
      </c>
      <c r="B1" s="122"/>
      <c r="C1" s="122"/>
    </row>
    <row r="2" spans="1:3" s="51" customFormat="1" ht="33" customHeight="1">
      <c r="A2" s="88" t="s">
        <v>63</v>
      </c>
      <c r="B2" s="88"/>
      <c r="C2" s="104">
        <v>1.034</v>
      </c>
    </row>
    <row r="3" spans="1:3" ht="33" customHeight="1">
      <c r="A3" s="1"/>
      <c r="B3" s="76"/>
      <c r="C3" s="86"/>
    </row>
    <row r="4" spans="1:3" s="6" customFormat="1" ht="45" customHeight="1">
      <c r="A4" s="126" t="s">
        <v>139</v>
      </c>
      <c r="B4" s="125" t="s">
        <v>56</v>
      </c>
      <c r="C4" s="123" t="s">
        <v>206</v>
      </c>
    </row>
    <row r="5" spans="1:3" s="6" customFormat="1" ht="45" customHeight="1">
      <c r="A5" s="125"/>
      <c r="B5" s="125"/>
      <c r="C5" s="124"/>
    </row>
    <row r="6" spans="1:3" s="4" customFormat="1" ht="14.25">
      <c r="A6" s="22">
        <v>1</v>
      </c>
      <c r="B6" s="23">
        <v>2</v>
      </c>
      <c r="C6" s="22">
        <v>3</v>
      </c>
    </row>
    <row r="7" spans="1:4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4819757</v>
      </c>
      <c r="D7" s="109"/>
    </row>
    <row r="8" spans="1:4" ht="33" customHeight="1">
      <c r="A8" s="30" t="s">
        <v>1</v>
      </c>
      <c r="B8" s="78" t="s">
        <v>140</v>
      </c>
      <c r="C8" s="80">
        <f>'[6]Plan 2015'!$C8</f>
        <v>581500</v>
      </c>
      <c r="D8" s="109"/>
    </row>
    <row r="9" spans="1:4" ht="33" customHeight="1">
      <c r="A9" s="30" t="s">
        <v>2</v>
      </c>
      <c r="B9" s="78" t="s">
        <v>141</v>
      </c>
      <c r="C9" s="80">
        <f>'[6]Plan 2015'!$C9</f>
        <v>389631</v>
      </c>
      <c r="D9" s="109"/>
    </row>
    <row r="10" spans="1:4" ht="33" customHeight="1">
      <c r="A10" s="30" t="s">
        <v>3</v>
      </c>
      <c r="B10" s="78" t="s">
        <v>138</v>
      </c>
      <c r="C10" s="80">
        <f>'[6]Plan 2015'!$C10</f>
        <v>2137118</v>
      </c>
      <c r="D10" s="109"/>
    </row>
    <row r="11" spans="1:4" ht="31.5" customHeight="1">
      <c r="A11" s="79" t="s">
        <v>58</v>
      </c>
      <c r="B11" s="89" t="s">
        <v>168</v>
      </c>
      <c r="C11" s="80">
        <f>'[6]Plan 2015'!$C11</f>
        <v>190094</v>
      </c>
      <c r="D11" s="109"/>
    </row>
    <row r="12" spans="1:4" ht="31.5" customHeight="1">
      <c r="A12" s="79" t="s">
        <v>169</v>
      </c>
      <c r="B12" s="89" t="s">
        <v>172</v>
      </c>
      <c r="C12" s="80">
        <f>'[6]Plan 2015'!$C12</f>
        <v>174229</v>
      </c>
      <c r="D12" s="109"/>
    </row>
    <row r="13" spans="1:4" ht="31.5" customHeight="1">
      <c r="A13" s="79" t="s">
        <v>170</v>
      </c>
      <c r="B13" s="89" t="s">
        <v>173</v>
      </c>
      <c r="C13" s="80">
        <f>'[6]Plan 2015'!$C13</f>
        <v>104452</v>
      </c>
      <c r="D13" s="109"/>
    </row>
    <row r="14" spans="1:4" ht="31.5" customHeight="1">
      <c r="A14" s="79" t="s">
        <v>171</v>
      </c>
      <c r="B14" s="89" t="s">
        <v>174</v>
      </c>
      <c r="C14" s="80">
        <f>'[6]Plan 2015'!$C14</f>
        <v>41499</v>
      </c>
      <c r="D14" s="109"/>
    </row>
    <row r="15" spans="1:4" ht="33" customHeight="1">
      <c r="A15" s="30" t="s">
        <v>4</v>
      </c>
      <c r="B15" s="78" t="s">
        <v>146</v>
      </c>
      <c r="C15" s="80">
        <f>'[6]Plan 2015'!$C15</f>
        <v>161212</v>
      </c>
      <c r="D15" s="109"/>
    </row>
    <row r="16" spans="1:4" ht="33" customHeight="1">
      <c r="A16" s="30" t="s">
        <v>5</v>
      </c>
      <c r="B16" s="78" t="s">
        <v>142</v>
      </c>
      <c r="C16" s="80">
        <f>'[6]Plan 2015'!$C16</f>
        <v>143331</v>
      </c>
      <c r="D16" s="109"/>
    </row>
    <row r="17" spans="1:4" ht="33" customHeight="1">
      <c r="A17" s="30" t="s">
        <v>6</v>
      </c>
      <c r="B17" s="78" t="s">
        <v>148</v>
      </c>
      <c r="C17" s="80">
        <f>'[6]Plan 2015'!$C17</f>
        <v>86758</v>
      </c>
      <c r="D17" s="109"/>
    </row>
    <row r="18" spans="1:4" ht="33" customHeight="1">
      <c r="A18" s="30" t="s">
        <v>7</v>
      </c>
      <c r="B18" s="78" t="s">
        <v>147</v>
      </c>
      <c r="C18" s="80">
        <f>'[6]Plan 2015'!$C18</f>
        <v>28293</v>
      </c>
      <c r="D18" s="109"/>
    </row>
    <row r="19" spans="1:4" ht="33" customHeight="1">
      <c r="A19" s="30" t="s">
        <v>8</v>
      </c>
      <c r="B19" s="78" t="s">
        <v>143</v>
      </c>
      <c r="C19" s="80">
        <f>'[6]Plan 2015'!$C19</f>
        <v>118177</v>
      </c>
      <c r="D19" s="109"/>
    </row>
    <row r="20" spans="1:4" ht="33" customHeight="1">
      <c r="A20" s="30" t="s">
        <v>9</v>
      </c>
      <c r="B20" s="78" t="s">
        <v>144</v>
      </c>
      <c r="C20" s="80">
        <f>'[6]Plan 2015'!$C20</f>
        <v>60632</v>
      </c>
      <c r="D20" s="109"/>
    </row>
    <row r="21" spans="1:4" ht="33" customHeight="1">
      <c r="A21" s="30" t="s">
        <v>10</v>
      </c>
      <c r="B21" s="78" t="s">
        <v>149</v>
      </c>
      <c r="C21" s="80">
        <f>'[6]Plan 2015'!$C21</f>
        <v>4401</v>
      </c>
      <c r="D21" s="109"/>
    </row>
    <row r="22" spans="1:4" ht="46.5" customHeight="1">
      <c r="A22" s="30" t="s">
        <v>11</v>
      </c>
      <c r="B22" s="78" t="s">
        <v>145</v>
      </c>
      <c r="C22" s="80">
        <f>'[6]Plan 2015'!$C22</f>
        <v>13293</v>
      </c>
      <c r="D22" s="109"/>
    </row>
    <row r="23" spans="1:4" ht="33" customHeight="1">
      <c r="A23" s="30" t="s">
        <v>12</v>
      </c>
      <c r="B23" s="78" t="s">
        <v>198</v>
      </c>
      <c r="C23" s="80">
        <f>'[6]Plan 2015'!$C23</f>
        <v>116672</v>
      </c>
      <c r="D23" s="109"/>
    </row>
    <row r="24" spans="1:4" ht="33" customHeight="1">
      <c r="A24" s="30" t="s">
        <v>13</v>
      </c>
      <c r="B24" s="78" t="s">
        <v>176</v>
      </c>
      <c r="C24" s="80">
        <f>'[6]Plan 2015'!$C24</f>
        <v>71300</v>
      </c>
      <c r="D24" s="109"/>
    </row>
    <row r="25" spans="1:4" ht="33" customHeight="1">
      <c r="A25" s="31" t="s">
        <v>14</v>
      </c>
      <c r="B25" s="78" t="s">
        <v>177</v>
      </c>
      <c r="C25" s="80">
        <f>'[6]Plan 2015'!$C25</f>
        <v>612239</v>
      </c>
      <c r="D25" s="109"/>
    </row>
    <row r="26" spans="1:4" ht="31.5">
      <c r="A26" s="29" t="s">
        <v>150</v>
      </c>
      <c r="B26" s="89" t="s">
        <v>179</v>
      </c>
      <c r="C26" s="80">
        <f>'[6]Plan 2015'!$C26</f>
        <v>610239</v>
      </c>
      <c r="D26" s="109"/>
    </row>
    <row r="27" spans="1:4" ht="31.5" customHeight="1">
      <c r="A27" s="79" t="s">
        <v>178</v>
      </c>
      <c r="B27" s="89" t="s">
        <v>181</v>
      </c>
      <c r="C27" s="80">
        <f>'[6]Plan 2015'!$C27</f>
        <v>1000</v>
      </c>
      <c r="D27" s="109"/>
    </row>
    <row r="28" spans="1:4" ht="31.5" customHeight="1">
      <c r="A28" s="79" t="s">
        <v>182</v>
      </c>
      <c r="B28" s="89" t="s">
        <v>180</v>
      </c>
      <c r="C28" s="80">
        <f>'[6]Plan 2015'!$C28</f>
        <v>1000</v>
      </c>
      <c r="D28" s="109"/>
    </row>
    <row r="29" spans="1:4" ht="33" customHeight="1">
      <c r="A29" s="32" t="s">
        <v>15</v>
      </c>
      <c r="B29" s="37" t="s">
        <v>126</v>
      </c>
      <c r="C29" s="80">
        <f>'[6]Plan 2015'!$C29</f>
        <v>0</v>
      </c>
      <c r="D29" s="109"/>
    </row>
    <row r="30" spans="1:4" ht="33" customHeight="1">
      <c r="A30" s="32" t="s">
        <v>123</v>
      </c>
      <c r="B30" s="41" t="s">
        <v>183</v>
      </c>
      <c r="C30" s="80">
        <f>'[6]Plan 2015'!$C30</f>
        <v>0</v>
      </c>
      <c r="D30" s="109"/>
    </row>
    <row r="31" spans="1:4" ht="31.5" customHeight="1">
      <c r="A31" s="79" t="s">
        <v>184</v>
      </c>
      <c r="B31" s="89" t="s">
        <v>200</v>
      </c>
      <c r="C31" s="80">
        <f>'[6]Plan 2015'!$C31</f>
        <v>0</v>
      </c>
      <c r="D31" s="109"/>
    </row>
    <row r="32" spans="1:4" ht="33" customHeight="1">
      <c r="A32" s="32" t="s">
        <v>124</v>
      </c>
      <c r="B32" s="38" t="s">
        <v>127</v>
      </c>
      <c r="C32" s="80">
        <f>'[6]Plan 2015'!$C32</f>
        <v>249986</v>
      </c>
      <c r="D32" s="109"/>
    </row>
    <row r="33" spans="1:4" ht="33" customHeight="1">
      <c r="A33" s="32" t="s">
        <v>125</v>
      </c>
      <c r="B33" s="41" t="s">
        <v>199</v>
      </c>
      <c r="C33" s="80">
        <f>'[6]Plan 2015'!$C33</f>
        <v>45214</v>
      </c>
      <c r="D33" s="109"/>
    </row>
    <row r="34" spans="1:4" s="5" customFormat="1" ht="31.5" customHeight="1">
      <c r="A34" s="33" t="s">
        <v>60</v>
      </c>
      <c r="B34" s="39" t="s">
        <v>61</v>
      </c>
      <c r="C34" s="83">
        <f>'[6]Plan 2015'!$C34</f>
        <v>0</v>
      </c>
      <c r="D34" s="109"/>
    </row>
    <row r="35" spans="1:4" s="5" customFormat="1" ht="31.5" customHeight="1">
      <c r="A35" s="33" t="s">
        <v>59</v>
      </c>
      <c r="B35" s="39" t="s">
        <v>62</v>
      </c>
      <c r="C35" s="83">
        <f>'[6]Plan 2015'!$C35</f>
        <v>139214</v>
      </c>
      <c r="D35" s="109"/>
    </row>
    <row r="36" spans="1:4" s="5" customFormat="1" ht="42.75" customHeight="1">
      <c r="A36" s="33" t="s">
        <v>185</v>
      </c>
      <c r="B36" s="39" t="s">
        <v>186</v>
      </c>
      <c r="C36" s="83">
        <f>C12+C14+C25+C31</f>
        <v>827967</v>
      </c>
      <c r="D36" s="109"/>
    </row>
    <row r="37" spans="1:4" s="3" customFormat="1" ht="30" customHeight="1">
      <c r="A37" s="27" t="s">
        <v>16</v>
      </c>
      <c r="B37" s="46" t="s">
        <v>196</v>
      </c>
      <c r="C37" s="25">
        <f>C38+C39+C40+C48+C50+C56+C57+C55</f>
        <v>38227</v>
      </c>
      <c r="D37" s="109"/>
    </row>
    <row r="38" spans="1:4" ht="28.5" customHeight="1">
      <c r="A38" s="32" t="s">
        <v>17</v>
      </c>
      <c r="B38" s="41" t="s">
        <v>18</v>
      </c>
      <c r="C38" s="80">
        <f>'[6]Plan 2015'!$C38</f>
        <v>1813</v>
      </c>
      <c r="D38" s="109"/>
    </row>
    <row r="39" spans="1:4" ht="28.5" customHeight="1">
      <c r="A39" s="32" t="s">
        <v>19</v>
      </c>
      <c r="B39" s="41" t="s">
        <v>20</v>
      </c>
      <c r="C39" s="80">
        <f>'[6]Plan 2015'!$C39</f>
        <v>4304</v>
      </c>
      <c r="D39" s="109"/>
    </row>
    <row r="40" spans="1:4" ht="28.5" customHeight="1">
      <c r="A40" s="32" t="s">
        <v>21</v>
      </c>
      <c r="B40" s="42" t="s">
        <v>32</v>
      </c>
      <c r="C40" s="84">
        <f>C41+C43+C44+C45+C46+C47</f>
        <v>675</v>
      </c>
      <c r="D40" s="109"/>
    </row>
    <row r="41" spans="1:4" ht="28.5" customHeight="1">
      <c r="A41" s="43" t="s">
        <v>40</v>
      </c>
      <c r="B41" s="44" t="s">
        <v>33</v>
      </c>
      <c r="C41" s="80">
        <f>'[6]Plan 2015'!$C41</f>
        <v>95</v>
      </c>
      <c r="D41" s="109"/>
    </row>
    <row r="42" spans="1:4" ht="28.5" customHeight="1">
      <c r="A42" s="43" t="s">
        <v>41</v>
      </c>
      <c r="B42" s="45" t="s">
        <v>34</v>
      </c>
      <c r="C42" s="80">
        <f>'[6]Plan 2015'!$C42</f>
        <v>70</v>
      </c>
      <c r="D42" s="109"/>
    </row>
    <row r="43" spans="1:4" ht="28.5" customHeight="1">
      <c r="A43" s="43" t="s">
        <v>42</v>
      </c>
      <c r="B43" s="44" t="s">
        <v>35</v>
      </c>
      <c r="C43" s="80">
        <f>'[6]Plan 2015'!$C43</f>
        <v>71</v>
      </c>
      <c r="D43" s="109"/>
    </row>
    <row r="44" spans="1:4" ht="28.5" customHeight="1">
      <c r="A44" s="43" t="s">
        <v>43</v>
      </c>
      <c r="B44" s="44" t="s">
        <v>36</v>
      </c>
      <c r="C44" s="80">
        <f>'[6]Plan 2015'!$C44</f>
        <v>1</v>
      </c>
      <c r="D44" s="109"/>
    </row>
    <row r="45" spans="1:4" ht="28.5" customHeight="1">
      <c r="A45" s="43" t="s">
        <v>44</v>
      </c>
      <c r="B45" s="44" t="s">
        <v>37</v>
      </c>
      <c r="C45" s="80">
        <f>'[6]Plan 2015'!$C45</f>
        <v>0</v>
      </c>
      <c r="D45" s="109"/>
    </row>
    <row r="46" spans="1:4" ht="28.5" customHeight="1">
      <c r="A46" s="43" t="s">
        <v>45</v>
      </c>
      <c r="B46" s="44" t="s">
        <v>38</v>
      </c>
      <c r="C46" s="80">
        <f>'[6]Plan 2015'!$C46</f>
        <v>507</v>
      </c>
      <c r="D46" s="109"/>
    </row>
    <row r="47" spans="1:4" ht="28.5" customHeight="1">
      <c r="A47" s="43" t="s">
        <v>46</v>
      </c>
      <c r="B47" s="44" t="s">
        <v>39</v>
      </c>
      <c r="C47" s="80">
        <f>'[6]Plan 2015'!$C47</f>
        <v>1</v>
      </c>
      <c r="D47" s="109"/>
    </row>
    <row r="48" spans="1:4" ht="28.5" customHeight="1">
      <c r="A48" s="32" t="s">
        <v>22</v>
      </c>
      <c r="B48" s="41" t="s">
        <v>187</v>
      </c>
      <c r="C48" s="80">
        <f>'[6]Plan 2015'!$C48</f>
        <v>20661</v>
      </c>
      <c r="D48" s="109"/>
    </row>
    <row r="49" spans="1:4" ht="28.5" customHeight="1">
      <c r="A49" s="43" t="s">
        <v>188</v>
      </c>
      <c r="B49" s="44" t="s">
        <v>189</v>
      </c>
      <c r="C49" s="80">
        <f>'[6]Plan 2015'!$C49</f>
        <v>100</v>
      </c>
      <c r="D49" s="109"/>
    </row>
    <row r="50" spans="1:4" ht="28.5" customHeight="1">
      <c r="A50" s="32" t="s">
        <v>23</v>
      </c>
      <c r="B50" s="42" t="s">
        <v>55</v>
      </c>
      <c r="C50" s="84">
        <f>C51+C52+C53+C54</f>
        <v>4581</v>
      </c>
      <c r="D50" s="109"/>
    </row>
    <row r="51" spans="1:4" ht="28.5" customHeight="1">
      <c r="A51" s="43" t="s">
        <v>51</v>
      </c>
      <c r="B51" s="44" t="s">
        <v>47</v>
      </c>
      <c r="C51" s="80">
        <f>'[6]Plan 2015'!$C51</f>
        <v>3422</v>
      </c>
      <c r="D51" s="109"/>
    </row>
    <row r="52" spans="1:4" ht="28.5" customHeight="1">
      <c r="A52" s="43" t="s">
        <v>52</v>
      </c>
      <c r="B52" s="44" t="s">
        <v>48</v>
      </c>
      <c r="C52" s="80">
        <f>'[6]Plan 2015'!$C52</f>
        <v>506</v>
      </c>
      <c r="D52" s="109"/>
    </row>
    <row r="53" spans="1:4" ht="28.5" customHeight="1">
      <c r="A53" s="43" t="s">
        <v>53</v>
      </c>
      <c r="B53" s="44" t="s">
        <v>49</v>
      </c>
      <c r="C53" s="80">
        <f>'[6]Plan 2015'!$C53</f>
        <v>0</v>
      </c>
      <c r="D53" s="109"/>
    </row>
    <row r="54" spans="1:4" ht="28.5" customHeight="1">
      <c r="A54" s="43" t="s">
        <v>54</v>
      </c>
      <c r="B54" s="44" t="s">
        <v>50</v>
      </c>
      <c r="C54" s="80">
        <f>'[6]Plan 2015'!$C54</f>
        <v>653</v>
      </c>
      <c r="D54" s="109"/>
    </row>
    <row r="55" spans="1:4" ht="28.5" customHeight="1">
      <c r="A55" s="32" t="s">
        <v>24</v>
      </c>
      <c r="B55" s="41" t="s">
        <v>25</v>
      </c>
      <c r="C55" s="80">
        <f>'[6]Plan 2015'!$C55</f>
        <v>0</v>
      </c>
      <c r="D55" s="109"/>
    </row>
    <row r="56" spans="1:4" ht="28.5" customHeight="1">
      <c r="A56" s="32" t="s">
        <v>26</v>
      </c>
      <c r="B56" s="41" t="s">
        <v>190</v>
      </c>
      <c r="C56" s="80">
        <f>'[6]Plan 2015'!$C56</f>
        <v>5846</v>
      </c>
      <c r="D56" s="109"/>
    </row>
    <row r="57" spans="1:4" ht="28.5" customHeight="1">
      <c r="A57" s="32" t="s">
        <v>27</v>
      </c>
      <c r="B57" s="41" t="s">
        <v>28</v>
      </c>
      <c r="C57" s="80">
        <f>'[6]Plan 2015'!$C57</f>
        <v>347</v>
      </c>
      <c r="D57" s="109"/>
    </row>
    <row r="58" spans="1:4" s="3" customFormat="1" ht="30" customHeight="1">
      <c r="A58" s="34" t="s">
        <v>29</v>
      </c>
      <c r="B58" s="46" t="s">
        <v>191</v>
      </c>
      <c r="C58" s="82">
        <f>C59+C60+C61+C62</f>
        <v>21625</v>
      </c>
      <c r="D58" s="109"/>
    </row>
    <row r="59" spans="1:4" ht="42" customHeight="1">
      <c r="A59" s="32" t="s">
        <v>106</v>
      </c>
      <c r="B59" s="41" t="s">
        <v>128</v>
      </c>
      <c r="C59" s="80">
        <f>'[6]Plan 2015'!$C59</f>
        <v>20</v>
      </c>
      <c r="D59" s="109"/>
    </row>
    <row r="60" spans="1:4" ht="31.5" customHeight="1">
      <c r="A60" s="32" t="s">
        <v>30</v>
      </c>
      <c r="B60" s="41" t="s">
        <v>57</v>
      </c>
      <c r="C60" s="80">
        <f>'[6]Plan 2015'!$C60</f>
        <v>19945</v>
      </c>
      <c r="D60" s="109"/>
    </row>
    <row r="61" spans="1:4" ht="31.5" customHeight="1">
      <c r="A61" s="32" t="s">
        <v>31</v>
      </c>
      <c r="B61" s="41" t="s">
        <v>108</v>
      </c>
      <c r="C61" s="80">
        <f>'[6]Plan 2015'!$C61</f>
        <v>0</v>
      </c>
      <c r="D61" s="109"/>
    </row>
    <row r="62" spans="1:4" ht="31.5" customHeight="1">
      <c r="A62" s="32" t="s">
        <v>107</v>
      </c>
      <c r="B62" s="41" t="s">
        <v>109</v>
      </c>
      <c r="C62" s="80">
        <f>'[6]Plan 2015'!$C62</f>
        <v>1660</v>
      </c>
      <c r="D62" s="109"/>
    </row>
    <row r="63" spans="1:4" ht="32.25" customHeight="1">
      <c r="A63" s="34" t="s">
        <v>114</v>
      </c>
      <c r="B63" s="46" t="s">
        <v>135</v>
      </c>
      <c r="C63" s="82">
        <f>'[6]Plan 2015'!$C63</f>
        <v>1981</v>
      </c>
      <c r="D63" s="109"/>
    </row>
  </sheetData>
  <sheetProtection formatCells="0" formatColumns="0" formatRows="0" insertColumns="0" insertRows="0" insertHyperlinks="0" deleteColumns="0" deleteRows="0"/>
  <mergeCells count="4">
    <mergeCell ref="C4:C5"/>
    <mergeCell ref="A4:A5"/>
    <mergeCell ref="B4:B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3"/>
  <sheetViews>
    <sheetView showGridLines="0" view="pageBreakPreview" zoomScale="55" zoomScaleNormal="70" zoomScaleSheetLayoutView="55" zoomScalePageLayoutView="0" workbookViewId="0" topLeftCell="A1">
      <pane xSplit="2" ySplit="7" topLeftCell="C39" activePane="bottomRight" state="frozen"/>
      <selection pane="topLeft" activeCell="D1" sqref="D1:AE65536"/>
      <selection pane="topRight" activeCell="D1" sqref="D1:AE65536"/>
      <selection pane="bottomLeft" activeCell="D1" sqref="D1:AE65536"/>
      <selection pane="bottomRight" activeCell="D1" sqref="D1:AE6553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22" t="str">
        <f>NFZ!A1</f>
        <v>ROCZNY PLAN FINANSOWY NARODOWEGO FUNDUSZU ZDROWIA NA ROK 2015</v>
      </c>
      <c r="B1" s="122"/>
      <c r="C1" s="122"/>
    </row>
    <row r="2" spans="1:3" s="51" customFormat="1" ht="33" customHeight="1">
      <c r="A2" s="88" t="s">
        <v>64</v>
      </c>
      <c r="B2" s="88"/>
      <c r="C2" s="104">
        <v>1.034</v>
      </c>
    </row>
    <row r="3" spans="1:3" ht="33" customHeight="1">
      <c r="A3" s="1"/>
      <c r="B3" s="76"/>
      <c r="C3" s="86"/>
    </row>
    <row r="4" spans="1:3" s="6" customFormat="1" ht="45" customHeight="1">
      <c r="A4" s="126" t="s">
        <v>139</v>
      </c>
      <c r="B4" s="125" t="s">
        <v>56</v>
      </c>
      <c r="C4" s="123" t="str">
        <f>Dolnośląski!C4</f>
        <v>Plan finansowy oddziału wojewódzkiego Narodowego Funduszu Zdrowia na rok 2015</v>
      </c>
    </row>
    <row r="5" spans="1:3" s="6" customFormat="1" ht="45" customHeight="1">
      <c r="A5" s="125"/>
      <c r="B5" s="125"/>
      <c r="C5" s="124"/>
    </row>
    <row r="6" spans="1:3" s="4" customFormat="1" ht="14.25">
      <c r="A6" s="22">
        <v>1</v>
      </c>
      <c r="B6" s="23">
        <v>2</v>
      </c>
      <c r="C6" s="22">
        <v>3</v>
      </c>
    </row>
    <row r="7" spans="1:4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3471244</v>
      </c>
      <c r="D7" s="109"/>
    </row>
    <row r="8" spans="1:4" ht="33" customHeight="1">
      <c r="A8" s="30" t="s">
        <v>1</v>
      </c>
      <c r="B8" s="78" t="s">
        <v>140</v>
      </c>
      <c r="C8" s="80">
        <f>'[7]Plan 2015'!$C8</f>
        <v>423158</v>
      </c>
      <c r="D8" s="109"/>
    </row>
    <row r="9" spans="1:4" ht="33" customHeight="1">
      <c r="A9" s="30" t="s">
        <v>2</v>
      </c>
      <c r="B9" s="78" t="s">
        <v>141</v>
      </c>
      <c r="C9" s="80">
        <f>'[7]Plan 2015'!$C9</f>
        <v>258468</v>
      </c>
      <c r="D9" s="109"/>
    </row>
    <row r="10" spans="1:4" ht="33" customHeight="1">
      <c r="A10" s="30" t="s">
        <v>3</v>
      </c>
      <c r="B10" s="78" t="s">
        <v>138</v>
      </c>
      <c r="C10" s="80">
        <f>'[7]Plan 2015'!$C10</f>
        <v>1602177</v>
      </c>
      <c r="D10" s="109"/>
    </row>
    <row r="11" spans="1:4" ht="31.5" customHeight="1">
      <c r="A11" s="79" t="s">
        <v>58</v>
      </c>
      <c r="B11" s="89" t="s">
        <v>168</v>
      </c>
      <c r="C11" s="80">
        <f>'[7]Plan 2015'!$C11</f>
        <v>145199</v>
      </c>
      <c r="D11" s="109"/>
    </row>
    <row r="12" spans="1:4" ht="31.5" customHeight="1">
      <c r="A12" s="79" t="s">
        <v>169</v>
      </c>
      <c r="B12" s="89" t="s">
        <v>172</v>
      </c>
      <c r="C12" s="80">
        <f>'[7]Plan 2015'!$C12</f>
        <v>128773</v>
      </c>
      <c r="D12" s="109"/>
    </row>
    <row r="13" spans="1:4" ht="31.5" customHeight="1">
      <c r="A13" s="79" t="s">
        <v>170</v>
      </c>
      <c r="B13" s="89" t="s">
        <v>173</v>
      </c>
      <c r="C13" s="80">
        <f>'[7]Plan 2015'!$C13</f>
        <v>71865</v>
      </c>
      <c r="D13" s="109"/>
    </row>
    <row r="14" spans="1:4" ht="31.5" customHeight="1">
      <c r="A14" s="79" t="s">
        <v>171</v>
      </c>
      <c r="B14" s="89" t="s">
        <v>174</v>
      </c>
      <c r="C14" s="80">
        <f>'[7]Plan 2015'!$C14</f>
        <v>32360</v>
      </c>
      <c r="D14" s="109"/>
    </row>
    <row r="15" spans="1:4" ht="33" customHeight="1">
      <c r="A15" s="30" t="s">
        <v>4</v>
      </c>
      <c r="B15" s="78" t="s">
        <v>146</v>
      </c>
      <c r="C15" s="80">
        <f>'[7]Plan 2015'!$C15</f>
        <v>107739</v>
      </c>
      <c r="D15" s="109"/>
    </row>
    <row r="16" spans="1:4" ht="33" customHeight="1">
      <c r="A16" s="30" t="s">
        <v>5</v>
      </c>
      <c r="B16" s="78" t="s">
        <v>142</v>
      </c>
      <c r="C16" s="80">
        <f>'[7]Plan 2015'!$C16</f>
        <v>85996</v>
      </c>
      <c r="D16" s="109"/>
    </row>
    <row r="17" spans="1:4" ht="33" customHeight="1">
      <c r="A17" s="30" t="s">
        <v>6</v>
      </c>
      <c r="B17" s="78" t="s">
        <v>148</v>
      </c>
      <c r="C17" s="80">
        <f>'[7]Plan 2015'!$C17</f>
        <v>46261</v>
      </c>
      <c r="D17" s="109"/>
    </row>
    <row r="18" spans="1:4" ht="33" customHeight="1">
      <c r="A18" s="30" t="s">
        <v>7</v>
      </c>
      <c r="B18" s="78" t="s">
        <v>147</v>
      </c>
      <c r="C18" s="80">
        <f>'[7]Plan 2015'!$C18</f>
        <v>26460</v>
      </c>
      <c r="D18" s="109"/>
    </row>
    <row r="19" spans="1:4" ht="33" customHeight="1">
      <c r="A19" s="30" t="s">
        <v>8</v>
      </c>
      <c r="B19" s="78" t="s">
        <v>143</v>
      </c>
      <c r="C19" s="80">
        <f>'[7]Plan 2015'!$C19</f>
        <v>93504</v>
      </c>
      <c r="D19" s="109"/>
    </row>
    <row r="20" spans="1:4" ht="33" customHeight="1">
      <c r="A20" s="30" t="s">
        <v>9</v>
      </c>
      <c r="B20" s="78" t="s">
        <v>144</v>
      </c>
      <c r="C20" s="80">
        <f>'[7]Plan 2015'!$C20</f>
        <v>13218</v>
      </c>
      <c r="D20" s="109"/>
    </row>
    <row r="21" spans="1:4" ht="33" customHeight="1">
      <c r="A21" s="30" t="s">
        <v>10</v>
      </c>
      <c r="B21" s="78" t="s">
        <v>149</v>
      </c>
      <c r="C21" s="80">
        <f>'[7]Plan 2015'!$C21</f>
        <v>3443</v>
      </c>
      <c r="D21" s="109"/>
    </row>
    <row r="22" spans="1:4" ht="46.5" customHeight="1">
      <c r="A22" s="30" t="s">
        <v>11</v>
      </c>
      <c r="B22" s="78" t="s">
        <v>145</v>
      </c>
      <c r="C22" s="80">
        <f>'[7]Plan 2015'!$C22</f>
        <v>12543</v>
      </c>
      <c r="D22" s="109"/>
    </row>
    <row r="23" spans="1:4" ht="33" customHeight="1">
      <c r="A23" s="30" t="s">
        <v>12</v>
      </c>
      <c r="B23" s="78" t="s">
        <v>198</v>
      </c>
      <c r="C23" s="80">
        <f>'[7]Plan 2015'!$C23</f>
        <v>103503</v>
      </c>
      <c r="D23" s="109"/>
    </row>
    <row r="24" spans="1:4" ht="33" customHeight="1">
      <c r="A24" s="30" t="s">
        <v>13</v>
      </c>
      <c r="B24" s="78" t="s">
        <v>176</v>
      </c>
      <c r="C24" s="80">
        <f>'[7]Plan 2015'!$C24</f>
        <v>43000</v>
      </c>
      <c r="D24" s="109"/>
    </row>
    <row r="25" spans="1:4" ht="33" customHeight="1">
      <c r="A25" s="31" t="s">
        <v>14</v>
      </c>
      <c r="B25" s="78" t="s">
        <v>177</v>
      </c>
      <c r="C25" s="80">
        <f>'[7]Plan 2015'!$C25</f>
        <v>454554</v>
      </c>
      <c r="D25" s="109"/>
    </row>
    <row r="26" spans="1:4" ht="31.5">
      <c r="A26" s="29" t="s">
        <v>150</v>
      </c>
      <c r="B26" s="89" t="s">
        <v>179</v>
      </c>
      <c r="C26" s="80">
        <f>'[7]Plan 2015'!$C26</f>
        <v>453741</v>
      </c>
      <c r="D26" s="109"/>
    </row>
    <row r="27" spans="1:4" ht="31.5" customHeight="1">
      <c r="A27" s="79" t="s">
        <v>178</v>
      </c>
      <c r="B27" s="89" t="s">
        <v>181</v>
      </c>
      <c r="C27" s="80">
        <f>'[7]Plan 2015'!$C27</f>
        <v>550</v>
      </c>
      <c r="D27" s="109"/>
    </row>
    <row r="28" spans="1:4" ht="31.5" customHeight="1">
      <c r="A28" s="79" t="s">
        <v>182</v>
      </c>
      <c r="B28" s="89" t="s">
        <v>180</v>
      </c>
      <c r="C28" s="80">
        <f>'[7]Plan 2015'!$C28</f>
        <v>263</v>
      </c>
      <c r="D28" s="109"/>
    </row>
    <row r="29" spans="1:4" ht="33" customHeight="1">
      <c r="A29" s="32" t="s">
        <v>15</v>
      </c>
      <c r="B29" s="37" t="s">
        <v>126</v>
      </c>
      <c r="C29" s="80">
        <f>'[7]Plan 2015'!$C29</f>
        <v>0</v>
      </c>
      <c r="D29" s="109"/>
    </row>
    <row r="30" spans="1:4" ht="33" customHeight="1">
      <c r="A30" s="32" t="s">
        <v>123</v>
      </c>
      <c r="B30" s="41" t="s">
        <v>183</v>
      </c>
      <c r="C30" s="80">
        <f>'[7]Plan 2015'!$C30</f>
        <v>0</v>
      </c>
      <c r="D30" s="109"/>
    </row>
    <row r="31" spans="1:4" ht="31.5" customHeight="1">
      <c r="A31" s="79" t="s">
        <v>184</v>
      </c>
      <c r="B31" s="89" t="s">
        <v>200</v>
      </c>
      <c r="C31" s="80">
        <f>'[7]Plan 2015'!$C31</f>
        <v>0</v>
      </c>
      <c r="D31" s="109"/>
    </row>
    <row r="32" spans="1:4" ht="33" customHeight="1">
      <c r="A32" s="32" t="s">
        <v>124</v>
      </c>
      <c r="B32" s="38" t="s">
        <v>127</v>
      </c>
      <c r="C32" s="80">
        <f>'[7]Plan 2015'!$C32</f>
        <v>181820</v>
      </c>
      <c r="D32" s="109"/>
    </row>
    <row r="33" spans="1:4" ht="33" customHeight="1">
      <c r="A33" s="32" t="s">
        <v>125</v>
      </c>
      <c r="B33" s="41" t="s">
        <v>199</v>
      </c>
      <c r="C33" s="80">
        <f>'[7]Plan 2015'!$C33</f>
        <v>15400</v>
      </c>
      <c r="D33" s="109"/>
    </row>
    <row r="34" spans="1:4" s="5" customFormat="1" ht="31.5" customHeight="1">
      <c r="A34" s="33" t="s">
        <v>60</v>
      </c>
      <c r="B34" s="39" t="s">
        <v>61</v>
      </c>
      <c r="C34" s="83">
        <f>'[7]Plan 2015'!$C34</f>
        <v>0</v>
      </c>
      <c r="D34" s="109"/>
    </row>
    <row r="35" spans="1:4" s="5" customFormat="1" ht="31.5" customHeight="1">
      <c r="A35" s="33" t="s">
        <v>59</v>
      </c>
      <c r="B35" s="39" t="s">
        <v>62</v>
      </c>
      <c r="C35" s="83">
        <f>'[7]Plan 2015'!$C35</f>
        <v>109515</v>
      </c>
      <c r="D35" s="109"/>
    </row>
    <row r="36" spans="1:4" s="5" customFormat="1" ht="42.75" customHeight="1">
      <c r="A36" s="33" t="s">
        <v>185</v>
      </c>
      <c r="B36" s="39" t="s">
        <v>186</v>
      </c>
      <c r="C36" s="83">
        <f>C12+C14+C25+C31</f>
        <v>615687</v>
      </c>
      <c r="D36" s="109"/>
    </row>
    <row r="37" spans="1:4" s="3" customFormat="1" ht="30" customHeight="1">
      <c r="A37" s="27" t="s">
        <v>16</v>
      </c>
      <c r="B37" s="46" t="s">
        <v>196</v>
      </c>
      <c r="C37" s="25">
        <f>C38+C39+C40+C48+C50+C56+C57+C55</f>
        <v>25846</v>
      </c>
      <c r="D37" s="109"/>
    </row>
    <row r="38" spans="1:4" ht="28.5" customHeight="1">
      <c r="A38" s="32" t="s">
        <v>17</v>
      </c>
      <c r="B38" s="41" t="s">
        <v>18</v>
      </c>
      <c r="C38" s="80">
        <f>'[7]Plan 2015'!$C38</f>
        <v>1252</v>
      </c>
      <c r="D38" s="109"/>
    </row>
    <row r="39" spans="1:4" ht="28.5" customHeight="1">
      <c r="A39" s="32" t="s">
        <v>19</v>
      </c>
      <c r="B39" s="41" t="s">
        <v>20</v>
      </c>
      <c r="C39" s="80">
        <f>'[7]Plan 2015'!$C39</f>
        <v>3593</v>
      </c>
      <c r="D39" s="109"/>
    </row>
    <row r="40" spans="1:4" ht="28.5" customHeight="1">
      <c r="A40" s="32" t="s">
        <v>21</v>
      </c>
      <c r="B40" s="42" t="s">
        <v>32</v>
      </c>
      <c r="C40" s="84">
        <f>C41+C43+C44+C45+C46+C47</f>
        <v>197</v>
      </c>
      <c r="D40" s="109"/>
    </row>
    <row r="41" spans="1:4" ht="28.5" customHeight="1">
      <c r="A41" s="43" t="s">
        <v>40</v>
      </c>
      <c r="B41" s="44" t="s">
        <v>33</v>
      </c>
      <c r="C41" s="80">
        <f>'[7]Plan 2015'!$C41</f>
        <v>36</v>
      </c>
      <c r="D41" s="109"/>
    </row>
    <row r="42" spans="1:4" ht="28.5" customHeight="1">
      <c r="A42" s="43" t="s">
        <v>41</v>
      </c>
      <c r="B42" s="45" t="s">
        <v>34</v>
      </c>
      <c r="C42" s="80">
        <f>'[7]Plan 2015'!$C42</f>
        <v>36</v>
      </c>
      <c r="D42" s="109"/>
    </row>
    <row r="43" spans="1:4" ht="28.5" customHeight="1">
      <c r="A43" s="43" t="s">
        <v>42</v>
      </c>
      <c r="B43" s="44" t="s">
        <v>35</v>
      </c>
      <c r="C43" s="80">
        <f>'[7]Plan 2015'!$C43</f>
        <v>14</v>
      </c>
      <c r="D43" s="109"/>
    </row>
    <row r="44" spans="1:4" ht="28.5" customHeight="1">
      <c r="A44" s="43" t="s">
        <v>43</v>
      </c>
      <c r="B44" s="44" t="s">
        <v>36</v>
      </c>
      <c r="C44" s="80">
        <f>'[7]Plan 2015'!$C44</f>
        <v>0</v>
      </c>
      <c r="D44" s="109"/>
    </row>
    <row r="45" spans="1:4" ht="28.5" customHeight="1">
      <c r="A45" s="43" t="s">
        <v>44</v>
      </c>
      <c r="B45" s="44" t="s">
        <v>37</v>
      </c>
      <c r="C45" s="80">
        <f>'[7]Plan 2015'!$C45</f>
        <v>0</v>
      </c>
      <c r="D45" s="109"/>
    </row>
    <row r="46" spans="1:4" ht="28.5" customHeight="1">
      <c r="A46" s="43" t="s">
        <v>45</v>
      </c>
      <c r="B46" s="44" t="s">
        <v>38</v>
      </c>
      <c r="C46" s="80">
        <f>'[7]Plan 2015'!$C46</f>
        <v>142</v>
      </c>
      <c r="D46" s="109"/>
    </row>
    <row r="47" spans="1:4" ht="28.5" customHeight="1">
      <c r="A47" s="43" t="s">
        <v>46</v>
      </c>
      <c r="B47" s="44" t="s">
        <v>39</v>
      </c>
      <c r="C47" s="80">
        <f>'[7]Plan 2015'!$C47</f>
        <v>5</v>
      </c>
      <c r="D47" s="109"/>
    </row>
    <row r="48" spans="1:4" ht="28.5" customHeight="1">
      <c r="A48" s="32" t="s">
        <v>22</v>
      </c>
      <c r="B48" s="41" t="s">
        <v>187</v>
      </c>
      <c r="C48" s="80">
        <f>'[7]Plan 2015'!$C48</f>
        <v>14349</v>
      </c>
      <c r="D48" s="109"/>
    </row>
    <row r="49" spans="1:4" ht="28.5" customHeight="1">
      <c r="A49" s="43" t="s">
        <v>188</v>
      </c>
      <c r="B49" s="44" t="s">
        <v>189</v>
      </c>
      <c r="C49" s="80">
        <f>'[7]Plan 2015'!$C49</f>
        <v>20</v>
      </c>
      <c r="D49" s="109"/>
    </row>
    <row r="50" spans="1:4" ht="28.5" customHeight="1">
      <c r="A50" s="32" t="s">
        <v>23</v>
      </c>
      <c r="B50" s="42" t="s">
        <v>55</v>
      </c>
      <c r="C50" s="84">
        <f>C51+C52+C53+C54</f>
        <v>3182</v>
      </c>
      <c r="D50" s="109"/>
    </row>
    <row r="51" spans="1:4" ht="28.5" customHeight="1">
      <c r="A51" s="43" t="s">
        <v>51</v>
      </c>
      <c r="B51" s="44" t="s">
        <v>47</v>
      </c>
      <c r="C51" s="80">
        <f>'[7]Plan 2015'!$C51</f>
        <v>2353</v>
      </c>
      <c r="D51" s="109"/>
    </row>
    <row r="52" spans="1:4" ht="28.5" customHeight="1">
      <c r="A52" s="43" t="s">
        <v>52</v>
      </c>
      <c r="B52" s="44" t="s">
        <v>48</v>
      </c>
      <c r="C52" s="80">
        <f>'[7]Plan 2015'!$C52</f>
        <v>272</v>
      </c>
      <c r="D52" s="109"/>
    </row>
    <row r="53" spans="1:4" ht="28.5" customHeight="1">
      <c r="A53" s="43" t="s">
        <v>53</v>
      </c>
      <c r="B53" s="44" t="s">
        <v>49</v>
      </c>
      <c r="C53" s="80">
        <f>'[7]Plan 2015'!$C53</f>
        <v>0</v>
      </c>
      <c r="D53" s="109"/>
    </row>
    <row r="54" spans="1:4" ht="28.5" customHeight="1">
      <c r="A54" s="43" t="s">
        <v>54</v>
      </c>
      <c r="B54" s="44" t="s">
        <v>50</v>
      </c>
      <c r="C54" s="80">
        <f>'[7]Plan 2015'!$C54</f>
        <v>557</v>
      </c>
      <c r="D54" s="109"/>
    </row>
    <row r="55" spans="1:4" ht="28.5" customHeight="1">
      <c r="A55" s="32" t="s">
        <v>24</v>
      </c>
      <c r="B55" s="41" t="s">
        <v>25</v>
      </c>
      <c r="C55" s="80">
        <f>'[7]Plan 2015'!$C55</f>
        <v>0</v>
      </c>
      <c r="D55" s="109"/>
    </row>
    <row r="56" spans="1:4" ht="28.5" customHeight="1">
      <c r="A56" s="32" t="s">
        <v>26</v>
      </c>
      <c r="B56" s="41" t="s">
        <v>190</v>
      </c>
      <c r="C56" s="80">
        <f>'[7]Plan 2015'!$C56</f>
        <v>2771</v>
      </c>
      <c r="D56" s="109"/>
    </row>
    <row r="57" spans="1:4" ht="28.5" customHeight="1">
      <c r="A57" s="32" t="s">
        <v>27</v>
      </c>
      <c r="B57" s="41" t="s">
        <v>28</v>
      </c>
      <c r="C57" s="80">
        <f>'[7]Plan 2015'!$C57</f>
        <v>502</v>
      </c>
      <c r="D57" s="109"/>
    </row>
    <row r="58" spans="1:4" s="3" customFormat="1" ht="30" customHeight="1">
      <c r="A58" s="34" t="s">
        <v>29</v>
      </c>
      <c r="B58" s="46" t="s">
        <v>191</v>
      </c>
      <c r="C58" s="82">
        <f>C59+C60+C61+C62</f>
        <v>40226</v>
      </c>
      <c r="D58" s="109"/>
    </row>
    <row r="59" spans="1:4" ht="42" customHeight="1">
      <c r="A59" s="32" t="s">
        <v>106</v>
      </c>
      <c r="B59" s="41" t="s">
        <v>128</v>
      </c>
      <c r="C59" s="80">
        <f>'[7]Plan 2015'!$C59</f>
        <v>0</v>
      </c>
      <c r="D59" s="109"/>
    </row>
    <row r="60" spans="1:4" ht="31.5" customHeight="1">
      <c r="A60" s="32" t="s">
        <v>30</v>
      </c>
      <c r="B60" s="41" t="s">
        <v>57</v>
      </c>
      <c r="C60" s="80">
        <f>'[7]Plan 2015'!$C60</f>
        <v>38601</v>
      </c>
      <c r="D60" s="109"/>
    </row>
    <row r="61" spans="1:4" ht="31.5" customHeight="1">
      <c r="A61" s="32" t="s">
        <v>31</v>
      </c>
      <c r="B61" s="41" t="s">
        <v>108</v>
      </c>
      <c r="C61" s="80">
        <f>'[7]Plan 2015'!$C61</f>
        <v>0</v>
      </c>
      <c r="D61" s="109"/>
    </row>
    <row r="62" spans="1:4" ht="31.5" customHeight="1">
      <c r="A62" s="32" t="s">
        <v>107</v>
      </c>
      <c r="B62" s="41" t="s">
        <v>109</v>
      </c>
      <c r="C62" s="80">
        <f>'[7]Plan 2015'!$C62</f>
        <v>1625</v>
      </c>
      <c r="D62" s="109"/>
    </row>
    <row r="63" spans="1:4" ht="32.25" customHeight="1">
      <c r="A63" s="34" t="s">
        <v>114</v>
      </c>
      <c r="B63" s="46" t="s">
        <v>135</v>
      </c>
      <c r="C63" s="82">
        <f>'[7]Plan 2015'!$C63</f>
        <v>19735</v>
      </c>
      <c r="D63" s="109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3"/>
  <sheetViews>
    <sheetView showGridLines="0" view="pageBreakPreview" zoomScale="55" zoomScaleNormal="70" zoomScaleSheetLayoutView="55" zoomScalePageLayoutView="0" workbookViewId="0" topLeftCell="A1">
      <pane xSplit="2" ySplit="7" topLeftCell="C53" activePane="bottomRight" state="frozen"/>
      <selection pane="topLeft" activeCell="D1" sqref="D1:AE65536"/>
      <selection pane="topRight" activeCell="D1" sqref="D1:AE65536"/>
      <selection pane="bottomLeft" activeCell="D1" sqref="D1:AE65536"/>
      <selection pane="bottomRight" activeCell="D1" sqref="D1:AE6553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22" t="str">
        <f>NFZ!A1</f>
        <v>ROCZNY PLAN FINANSOWY NARODOWEGO FUNDUSZU ZDROWIA NA ROK 2015</v>
      </c>
      <c r="B1" s="122"/>
      <c r="C1" s="122"/>
    </row>
    <row r="2" spans="1:3" s="51" customFormat="1" ht="33" customHeight="1">
      <c r="A2" s="88" t="s">
        <v>65</v>
      </c>
      <c r="B2" s="88"/>
      <c r="C2" s="104">
        <v>1.034</v>
      </c>
    </row>
    <row r="3" spans="1:3" ht="33" customHeight="1">
      <c r="A3" s="1"/>
      <c r="B3" s="76"/>
      <c r="C3" s="86"/>
    </row>
    <row r="4" spans="1:3" s="6" customFormat="1" ht="45" customHeight="1">
      <c r="A4" s="126" t="s">
        <v>139</v>
      </c>
      <c r="B4" s="125" t="s">
        <v>56</v>
      </c>
      <c r="C4" s="123" t="str">
        <f>Dolnośląski!C4</f>
        <v>Plan finansowy oddziału wojewódzkiego Narodowego Funduszu Zdrowia na rok 2015</v>
      </c>
    </row>
    <row r="5" spans="1:3" s="6" customFormat="1" ht="45" customHeight="1">
      <c r="A5" s="125"/>
      <c r="B5" s="125"/>
      <c r="C5" s="124"/>
    </row>
    <row r="6" spans="1:3" s="4" customFormat="1" ht="14.25">
      <c r="A6" s="22">
        <v>1</v>
      </c>
      <c r="B6" s="23">
        <v>2</v>
      </c>
      <c r="C6" s="22">
        <v>3</v>
      </c>
    </row>
    <row r="7" spans="1:4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3652860</v>
      </c>
      <c r="D7" s="109"/>
    </row>
    <row r="8" spans="1:4" ht="33" customHeight="1">
      <c r="A8" s="30" t="s">
        <v>1</v>
      </c>
      <c r="B8" s="78" t="s">
        <v>140</v>
      </c>
      <c r="C8" s="80">
        <f>'[8]Plan 2015'!$C8</f>
        <v>452000</v>
      </c>
      <c r="D8" s="109"/>
    </row>
    <row r="9" spans="1:4" ht="33" customHeight="1">
      <c r="A9" s="30" t="s">
        <v>2</v>
      </c>
      <c r="B9" s="78" t="s">
        <v>141</v>
      </c>
      <c r="C9" s="80">
        <f>'[8]Plan 2015'!$C9</f>
        <v>279600</v>
      </c>
      <c r="D9" s="109"/>
    </row>
    <row r="10" spans="1:4" ht="33" customHeight="1">
      <c r="A10" s="30" t="s">
        <v>3</v>
      </c>
      <c r="B10" s="78" t="s">
        <v>138</v>
      </c>
      <c r="C10" s="80">
        <f>'[8]Plan 2015'!$C10</f>
        <v>1623284</v>
      </c>
      <c r="D10" s="109"/>
    </row>
    <row r="11" spans="1:4" ht="31.5" customHeight="1">
      <c r="A11" s="79" t="s">
        <v>58</v>
      </c>
      <c r="B11" s="89" t="s">
        <v>168</v>
      </c>
      <c r="C11" s="80">
        <f>'[8]Plan 2015'!$C11</f>
        <v>122790</v>
      </c>
      <c r="D11" s="109"/>
    </row>
    <row r="12" spans="1:4" ht="31.5" customHeight="1">
      <c r="A12" s="79" t="s">
        <v>169</v>
      </c>
      <c r="B12" s="89" t="s">
        <v>172</v>
      </c>
      <c r="C12" s="80">
        <f>'[8]Plan 2015'!$C12</f>
        <v>110240</v>
      </c>
      <c r="D12" s="109"/>
    </row>
    <row r="13" spans="1:4" ht="31.5" customHeight="1">
      <c r="A13" s="79" t="s">
        <v>170</v>
      </c>
      <c r="B13" s="89" t="s">
        <v>173</v>
      </c>
      <c r="C13" s="80">
        <f>'[8]Plan 2015'!$C13</f>
        <v>71719</v>
      </c>
      <c r="D13" s="109"/>
    </row>
    <row r="14" spans="1:4" ht="31.5" customHeight="1">
      <c r="A14" s="79" t="s">
        <v>171</v>
      </c>
      <c r="B14" s="89" t="s">
        <v>174</v>
      </c>
      <c r="C14" s="80">
        <f>'[8]Plan 2015'!$C14</f>
        <v>30115</v>
      </c>
      <c r="D14" s="109"/>
    </row>
    <row r="15" spans="1:4" ht="33" customHeight="1">
      <c r="A15" s="30" t="s">
        <v>4</v>
      </c>
      <c r="B15" s="78" t="s">
        <v>146</v>
      </c>
      <c r="C15" s="80">
        <f>'[8]Plan 2015'!$C15</f>
        <v>122605</v>
      </c>
      <c r="D15" s="109"/>
    </row>
    <row r="16" spans="1:4" ht="33" customHeight="1">
      <c r="A16" s="30" t="s">
        <v>5</v>
      </c>
      <c r="B16" s="78" t="s">
        <v>142</v>
      </c>
      <c r="C16" s="80">
        <f>'[8]Plan 2015'!$C16</f>
        <v>105400</v>
      </c>
      <c r="D16" s="109"/>
    </row>
    <row r="17" spans="1:4" ht="33" customHeight="1">
      <c r="A17" s="30" t="s">
        <v>6</v>
      </c>
      <c r="B17" s="78" t="s">
        <v>148</v>
      </c>
      <c r="C17" s="80">
        <f>'[8]Plan 2015'!$C17</f>
        <v>53732</v>
      </c>
      <c r="D17" s="109"/>
    </row>
    <row r="18" spans="1:4" ht="33" customHeight="1">
      <c r="A18" s="30" t="s">
        <v>7</v>
      </c>
      <c r="B18" s="78" t="s">
        <v>147</v>
      </c>
      <c r="C18" s="80">
        <f>'[8]Plan 2015'!$C18</f>
        <v>16474</v>
      </c>
      <c r="D18" s="109"/>
    </row>
    <row r="19" spans="1:4" ht="33" customHeight="1">
      <c r="A19" s="30" t="s">
        <v>8</v>
      </c>
      <c r="B19" s="78" t="s">
        <v>143</v>
      </c>
      <c r="C19" s="80">
        <f>'[8]Plan 2015'!$C19</f>
        <v>120693</v>
      </c>
      <c r="D19" s="109"/>
    </row>
    <row r="20" spans="1:4" ht="33" customHeight="1">
      <c r="A20" s="30" t="s">
        <v>9</v>
      </c>
      <c r="B20" s="78" t="s">
        <v>144</v>
      </c>
      <c r="C20" s="80">
        <f>'[8]Plan 2015'!$C20</f>
        <v>39954</v>
      </c>
      <c r="D20" s="109"/>
    </row>
    <row r="21" spans="1:4" ht="33" customHeight="1">
      <c r="A21" s="30" t="s">
        <v>10</v>
      </c>
      <c r="B21" s="78" t="s">
        <v>149</v>
      </c>
      <c r="C21" s="80">
        <f>'[8]Plan 2015'!$C21</f>
        <v>3200</v>
      </c>
      <c r="D21" s="109"/>
    </row>
    <row r="22" spans="1:4" ht="46.5" customHeight="1">
      <c r="A22" s="30" t="s">
        <v>11</v>
      </c>
      <c r="B22" s="78" t="s">
        <v>145</v>
      </c>
      <c r="C22" s="80">
        <f>'[8]Plan 2015'!$C22</f>
        <v>8828</v>
      </c>
      <c r="D22" s="109"/>
    </row>
    <row r="23" spans="1:4" ht="33" customHeight="1">
      <c r="A23" s="30" t="s">
        <v>12</v>
      </c>
      <c r="B23" s="78" t="s">
        <v>198</v>
      </c>
      <c r="C23" s="80">
        <f>'[8]Plan 2015'!$C23</f>
        <v>79817</v>
      </c>
      <c r="D23" s="109"/>
    </row>
    <row r="24" spans="1:4" ht="33" customHeight="1">
      <c r="A24" s="30" t="s">
        <v>13</v>
      </c>
      <c r="B24" s="78" t="s">
        <v>176</v>
      </c>
      <c r="C24" s="80">
        <f>'[8]Plan 2015'!$C24</f>
        <v>43000</v>
      </c>
      <c r="D24" s="109"/>
    </row>
    <row r="25" spans="1:4" ht="33" customHeight="1">
      <c r="A25" s="31" t="s">
        <v>14</v>
      </c>
      <c r="B25" s="78" t="s">
        <v>177</v>
      </c>
      <c r="C25" s="80">
        <f>'[8]Plan 2015'!$C25</f>
        <v>441338</v>
      </c>
      <c r="D25" s="109"/>
    </row>
    <row r="26" spans="1:4" ht="31.5">
      <c r="A26" s="29" t="s">
        <v>150</v>
      </c>
      <c r="B26" s="89" t="s">
        <v>179</v>
      </c>
      <c r="C26" s="80">
        <f>'[8]Plan 2015'!$C26</f>
        <v>439138</v>
      </c>
      <c r="D26" s="109"/>
    </row>
    <row r="27" spans="1:4" ht="31.5" customHeight="1">
      <c r="A27" s="79" t="s">
        <v>178</v>
      </c>
      <c r="B27" s="89" t="s">
        <v>181</v>
      </c>
      <c r="C27" s="80">
        <f>'[8]Plan 2015'!$C27</f>
        <v>2000</v>
      </c>
      <c r="D27" s="109"/>
    </row>
    <row r="28" spans="1:4" ht="31.5" customHeight="1">
      <c r="A28" s="79" t="s">
        <v>182</v>
      </c>
      <c r="B28" s="89" t="s">
        <v>180</v>
      </c>
      <c r="C28" s="80">
        <f>'[8]Plan 2015'!$C28</f>
        <v>200</v>
      </c>
      <c r="D28" s="109"/>
    </row>
    <row r="29" spans="1:4" ht="33" customHeight="1">
      <c r="A29" s="32" t="s">
        <v>15</v>
      </c>
      <c r="B29" s="37" t="s">
        <v>126</v>
      </c>
      <c r="C29" s="80">
        <f>'[8]Plan 2015'!$C29</f>
        <v>0</v>
      </c>
      <c r="D29" s="109"/>
    </row>
    <row r="30" spans="1:4" ht="33" customHeight="1">
      <c r="A30" s="32" t="s">
        <v>123</v>
      </c>
      <c r="B30" s="41" t="s">
        <v>183</v>
      </c>
      <c r="C30" s="80">
        <f>'[8]Plan 2015'!$C30</f>
        <v>0</v>
      </c>
      <c r="D30" s="109"/>
    </row>
    <row r="31" spans="1:4" ht="31.5" customHeight="1">
      <c r="A31" s="79" t="s">
        <v>184</v>
      </c>
      <c r="B31" s="89" t="s">
        <v>200</v>
      </c>
      <c r="C31" s="80">
        <f>'[8]Plan 2015'!$C31</f>
        <v>0</v>
      </c>
      <c r="D31" s="109"/>
    </row>
    <row r="32" spans="1:4" ht="33" customHeight="1">
      <c r="A32" s="32" t="s">
        <v>124</v>
      </c>
      <c r="B32" s="38" t="s">
        <v>127</v>
      </c>
      <c r="C32" s="80">
        <f>'[8]Plan 2015'!$C32</f>
        <v>252242</v>
      </c>
      <c r="D32" s="109"/>
    </row>
    <row r="33" spans="1:4" ht="33" customHeight="1">
      <c r="A33" s="32" t="s">
        <v>125</v>
      </c>
      <c r="B33" s="41" t="s">
        <v>199</v>
      </c>
      <c r="C33" s="80">
        <f>'[8]Plan 2015'!$C33</f>
        <v>10693</v>
      </c>
      <c r="D33" s="109"/>
    </row>
    <row r="34" spans="1:4" s="5" customFormat="1" ht="31.5" customHeight="1">
      <c r="A34" s="33" t="s">
        <v>60</v>
      </c>
      <c r="B34" s="39" t="s">
        <v>61</v>
      </c>
      <c r="C34" s="83">
        <f>'[8]Plan 2015'!$C34</f>
        <v>0</v>
      </c>
      <c r="D34" s="109"/>
    </row>
    <row r="35" spans="1:4" s="5" customFormat="1" ht="31.5" customHeight="1">
      <c r="A35" s="33" t="s">
        <v>59</v>
      </c>
      <c r="B35" s="39" t="s">
        <v>62</v>
      </c>
      <c r="C35" s="83">
        <f>'[8]Plan 2015'!$C35</f>
        <v>112856</v>
      </c>
      <c r="D35" s="109"/>
    </row>
    <row r="36" spans="1:4" s="5" customFormat="1" ht="42.75" customHeight="1">
      <c r="A36" s="33" t="s">
        <v>185</v>
      </c>
      <c r="B36" s="39" t="s">
        <v>186</v>
      </c>
      <c r="C36" s="83">
        <f>C12+C14+C25+C31</f>
        <v>581693</v>
      </c>
      <c r="D36" s="109"/>
    </row>
    <row r="37" spans="1:4" s="3" customFormat="1" ht="30" customHeight="1">
      <c r="A37" s="27" t="s">
        <v>16</v>
      </c>
      <c r="B37" s="46" t="s">
        <v>196</v>
      </c>
      <c r="C37" s="25">
        <f>C38+C39+C40+C48+C50+C56+C57+C55</f>
        <v>24599</v>
      </c>
      <c r="D37" s="109"/>
    </row>
    <row r="38" spans="1:4" ht="28.5" customHeight="1">
      <c r="A38" s="32" t="s">
        <v>17</v>
      </c>
      <c r="B38" s="41" t="s">
        <v>18</v>
      </c>
      <c r="C38" s="80">
        <f>'[8]Plan 2015'!$C38</f>
        <v>848</v>
      </c>
      <c r="D38" s="109"/>
    </row>
    <row r="39" spans="1:4" ht="28.5" customHeight="1">
      <c r="A39" s="32" t="s">
        <v>19</v>
      </c>
      <c r="B39" s="41" t="s">
        <v>20</v>
      </c>
      <c r="C39" s="80">
        <f>'[8]Plan 2015'!$C39</f>
        <v>3267</v>
      </c>
      <c r="D39" s="109"/>
    </row>
    <row r="40" spans="1:4" ht="28.5" customHeight="1">
      <c r="A40" s="32" t="s">
        <v>21</v>
      </c>
      <c r="B40" s="42" t="s">
        <v>32</v>
      </c>
      <c r="C40" s="84">
        <f>C41+C43+C44+C45+C46+C47</f>
        <v>251</v>
      </c>
      <c r="D40" s="109"/>
    </row>
    <row r="41" spans="1:4" ht="28.5" customHeight="1">
      <c r="A41" s="43" t="s">
        <v>40</v>
      </c>
      <c r="B41" s="44" t="s">
        <v>33</v>
      </c>
      <c r="C41" s="80">
        <f>'[8]Plan 2015'!$C41</f>
        <v>30</v>
      </c>
      <c r="D41" s="109"/>
    </row>
    <row r="42" spans="1:4" ht="28.5" customHeight="1">
      <c r="A42" s="43" t="s">
        <v>41</v>
      </c>
      <c r="B42" s="45" t="s">
        <v>34</v>
      </c>
      <c r="C42" s="80">
        <f>'[8]Plan 2015'!$C42</f>
        <v>30</v>
      </c>
      <c r="D42" s="109"/>
    </row>
    <row r="43" spans="1:4" ht="28.5" customHeight="1">
      <c r="A43" s="43" t="s">
        <v>42</v>
      </c>
      <c r="B43" s="44" t="s">
        <v>35</v>
      </c>
      <c r="C43" s="80">
        <f>'[8]Plan 2015'!$C43</f>
        <v>0</v>
      </c>
      <c r="D43" s="109"/>
    </row>
    <row r="44" spans="1:4" ht="28.5" customHeight="1">
      <c r="A44" s="43" t="s">
        <v>43</v>
      </c>
      <c r="B44" s="44" t="s">
        <v>36</v>
      </c>
      <c r="C44" s="80">
        <f>'[8]Plan 2015'!$C44</f>
        <v>0</v>
      </c>
      <c r="D44" s="109"/>
    </row>
    <row r="45" spans="1:4" ht="28.5" customHeight="1">
      <c r="A45" s="43" t="s">
        <v>44</v>
      </c>
      <c r="B45" s="44" t="s">
        <v>37</v>
      </c>
      <c r="C45" s="80">
        <f>'[8]Plan 2015'!$C45</f>
        <v>0</v>
      </c>
      <c r="D45" s="109"/>
    </row>
    <row r="46" spans="1:4" ht="28.5" customHeight="1">
      <c r="A46" s="43" t="s">
        <v>45</v>
      </c>
      <c r="B46" s="44" t="s">
        <v>38</v>
      </c>
      <c r="C46" s="80">
        <f>'[8]Plan 2015'!$C46</f>
        <v>213</v>
      </c>
      <c r="D46" s="109"/>
    </row>
    <row r="47" spans="1:4" ht="28.5" customHeight="1">
      <c r="A47" s="43" t="s">
        <v>46</v>
      </c>
      <c r="B47" s="44" t="s">
        <v>39</v>
      </c>
      <c r="C47" s="80">
        <f>'[8]Plan 2015'!$C47</f>
        <v>8</v>
      </c>
      <c r="D47" s="109"/>
    </row>
    <row r="48" spans="1:4" ht="28.5" customHeight="1">
      <c r="A48" s="32" t="s">
        <v>22</v>
      </c>
      <c r="B48" s="41" t="s">
        <v>187</v>
      </c>
      <c r="C48" s="80">
        <f>'[8]Plan 2015'!$C48</f>
        <v>14987</v>
      </c>
      <c r="D48" s="109"/>
    </row>
    <row r="49" spans="1:4" ht="28.5" customHeight="1">
      <c r="A49" s="43" t="s">
        <v>188</v>
      </c>
      <c r="B49" s="44" t="s">
        <v>189</v>
      </c>
      <c r="C49" s="80">
        <f>'[8]Plan 2015'!$C49</f>
        <v>144</v>
      </c>
      <c r="D49" s="109"/>
    </row>
    <row r="50" spans="1:4" ht="28.5" customHeight="1">
      <c r="A50" s="32" t="s">
        <v>23</v>
      </c>
      <c r="B50" s="42" t="s">
        <v>55</v>
      </c>
      <c r="C50" s="84">
        <f>C51+C52+C53+C54</f>
        <v>3322</v>
      </c>
      <c r="D50" s="109"/>
    </row>
    <row r="51" spans="1:4" ht="28.5" customHeight="1">
      <c r="A51" s="43" t="s">
        <v>51</v>
      </c>
      <c r="B51" s="44" t="s">
        <v>47</v>
      </c>
      <c r="C51" s="80">
        <f>'[8]Plan 2015'!$C51</f>
        <v>2576</v>
      </c>
      <c r="D51" s="109"/>
    </row>
    <row r="52" spans="1:4" ht="28.5" customHeight="1">
      <c r="A52" s="43" t="s">
        <v>52</v>
      </c>
      <c r="B52" s="44" t="s">
        <v>48</v>
      </c>
      <c r="C52" s="80">
        <f>'[8]Plan 2015'!$C52</f>
        <v>368</v>
      </c>
      <c r="D52" s="109"/>
    </row>
    <row r="53" spans="1:4" ht="28.5" customHeight="1">
      <c r="A53" s="43" t="s">
        <v>53</v>
      </c>
      <c r="B53" s="44" t="s">
        <v>49</v>
      </c>
      <c r="C53" s="80">
        <f>'[8]Plan 2015'!$C53</f>
        <v>0</v>
      </c>
      <c r="D53" s="109"/>
    </row>
    <row r="54" spans="1:4" ht="28.5" customHeight="1">
      <c r="A54" s="43" t="s">
        <v>54</v>
      </c>
      <c r="B54" s="44" t="s">
        <v>50</v>
      </c>
      <c r="C54" s="80">
        <f>'[8]Plan 2015'!$C54</f>
        <v>378</v>
      </c>
      <c r="D54" s="109"/>
    </row>
    <row r="55" spans="1:4" ht="28.5" customHeight="1">
      <c r="A55" s="32" t="s">
        <v>24</v>
      </c>
      <c r="B55" s="41" t="s">
        <v>25</v>
      </c>
      <c r="C55" s="80">
        <f>'[8]Plan 2015'!$C55</f>
        <v>0</v>
      </c>
      <c r="D55" s="109"/>
    </row>
    <row r="56" spans="1:4" ht="28.5" customHeight="1">
      <c r="A56" s="32" t="s">
        <v>26</v>
      </c>
      <c r="B56" s="41" t="s">
        <v>190</v>
      </c>
      <c r="C56" s="80">
        <f>'[8]Plan 2015'!$C56</f>
        <v>1560</v>
      </c>
      <c r="D56" s="109"/>
    </row>
    <row r="57" spans="1:4" ht="28.5" customHeight="1">
      <c r="A57" s="32" t="s">
        <v>27</v>
      </c>
      <c r="B57" s="41" t="s">
        <v>28</v>
      </c>
      <c r="C57" s="80">
        <f>'[8]Plan 2015'!$C57</f>
        <v>364</v>
      </c>
      <c r="D57" s="109"/>
    </row>
    <row r="58" spans="1:4" s="3" customFormat="1" ht="30" customHeight="1">
      <c r="A58" s="34" t="s">
        <v>29</v>
      </c>
      <c r="B58" s="46" t="s">
        <v>191</v>
      </c>
      <c r="C58" s="82">
        <f>C59+C60+C61+C62</f>
        <v>42062</v>
      </c>
      <c r="D58" s="109"/>
    </row>
    <row r="59" spans="1:4" ht="42" customHeight="1">
      <c r="A59" s="32" t="s">
        <v>106</v>
      </c>
      <c r="B59" s="41" t="s">
        <v>128</v>
      </c>
      <c r="C59" s="80">
        <f>'[8]Plan 2015'!$C59</f>
        <v>5</v>
      </c>
      <c r="D59" s="109"/>
    </row>
    <row r="60" spans="1:4" ht="31.5" customHeight="1">
      <c r="A60" s="32" t="s">
        <v>30</v>
      </c>
      <c r="B60" s="41" t="s">
        <v>57</v>
      </c>
      <c r="C60" s="80">
        <f>'[8]Plan 2015'!$C60</f>
        <v>40557</v>
      </c>
      <c r="D60" s="109"/>
    </row>
    <row r="61" spans="1:4" ht="31.5" customHeight="1">
      <c r="A61" s="32" t="s">
        <v>31</v>
      </c>
      <c r="B61" s="41" t="s">
        <v>108</v>
      </c>
      <c r="C61" s="80">
        <f>'[8]Plan 2015'!$C61</f>
        <v>0</v>
      </c>
      <c r="D61" s="109"/>
    </row>
    <row r="62" spans="1:4" ht="31.5" customHeight="1">
      <c r="A62" s="32" t="s">
        <v>107</v>
      </c>
      <c r="B62" s="41" t="s">
        <v>109</v>
      </c>
      <c r="C62" s="80">
        <f>'[8]Plan 2015'!$C62</f>
        <v>1500</v>
      </c>
      <c r="D62" s="109"/>
    </row>
    <row r="63" spans="1:4" ht="32.25" customHeight="1">
      <c r="A63" s="34" t="s">
        <v>114</v>
      </c>
      <c r="B63" s="46" t="s">
        <v>135</v>
      </c>
      <c r="C63" s="82">
        <f>'[8]Plan 2015'!$C63</f>
        <v>6094</v>
      </c>
      <c r="D63" s="109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D1" sqref="D1:AE65536"/>
      <selection pane="topRight" activeCell="D1" sqref="D1:AE65536"/>
      <selection pane="bottomLeft" activeCell="D1" sqref="D1:AE65536"/>
      <selection pane="bottomRight" activeCell="D1" sqref="D1:AE6553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22" t="str">
        <f>NFZ!A1</f>
        <v>ROCZNY PLAN FINANSOWY NARODOWEGO FUNDUSZU ZDROWIA NA ROK 2015</v>
      </c>
      <c r="B1" s="122"/>
      <c r="C1" s="122"/>
    </row>
    <row r="2" spans="1:3" s="51" customFormat="1" ht="33" customHeight="1">
      <c r="A2" s="88" t="s">
        <v>66</v>
      </c>
      <c r="B2" s="88"/>
      <c r="C2" s="104">
        <v>1.034</v>
      </c>
    </row>
    <row r="3" spans="1:3" ht="33" customHeight="1">
      <c r="A3" s="1"/>
      <c r="B3" s="76"/>
      <c r="C3" s="86"/>
    </row>
    <row r="4" spans="1:3" s="6" customFormat="1" ht="45" customHeight="1">
      <c r="A4" s="126" t="s">
        <v>139</v>
      </c>
      <c r="B4" s="125" t="s">
        <v>56</v>
      </c>
      <c r="C4" s="123" t="str">
        <f>Dolnośląski!C4</f>
        <v>Plan finansowy oddziału wojewódzkiego Narodowego Funduszu Zdrowia na rok 2015</v>
      </c>
    </row>
    <row r="5" spans="1:3" s="6" customFormat="1" ht="45" customHeight="1">
      <c r="A5" s="125"/>
      <c r="B5" s="125"/>
      <c r="C5" s="124"/>
    </row>
    <row r="6" spans="1:3" s="4" customFormat="1" ht="14.25">
      <c r="A6" s="22">
        <v>1</v>
      </c>
      <c r="B6" s="23">
        <v>2</v>
      </c>
      <c r="C6" s="22">
        <v>3</v>
      </c>
    </row>
    <row r="7" spans="1:4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1670809</v>
      </c>
      <c r="D7" s="109"/>
    </row>
    <row r="8" spans="1:4" ht="33" customHeight="1">
      <c r="A8" s="30" t="s">
        <v>1</v>
      </c>
      <c r="B8" s="78" t="s">
        <v>140</v>
      </c>
      <c r="C8" s="80">
        <f>'[9]Plan 2015'!$C8</f>
        <v>209000</v>
      </c>
      <c r="D8" s="109"/>
    </row>
    <row r="9" spans="1:4" ht="33" customHeight="1">
      <c r="A9" s="30" t="s">
        <v>2</v>
      </c>
      <c r="B9" s="78" t="s">
        <v>141</v>
      </c>
      <c r="C9" s="80">
        <f>'[9]Plan 2015'!$C9</f>
        <v>140000</v>
      </c>
      <c r="D9" s="109"/>
    </row>
    <row r="10" spans="1:4" ht="33" customHeight="1">
      <c r="A10" s="30" t="s">
        <v>3</v>
      </c>
      <c r="B10" s="78" t="s">
        <v>138</v>
      </c>
      <c r="C10" s="80">
        <f>'[9]Plan 2015'!$C10</f>
        <v>640398</v>
      </c>
      <c r="D10" s="109"/>
    </row>
    <row r="11" spans="1:4" ht="31.5" customHeight="1">
      <c r="A11" s="79" t="s">
        <v>58</v>
      </c>
      <c r="B11" s="89" t="s">
        <v>168</v>
      </c>
      <c r="C11" s="80">
        <f>'[9]Plan 2015'!$C11</f>
        <v>45761</v>
      </c>
      <c r="D11" s="109"/>
    </row>
    <row r="12" spans="1:4" ht="31.5" customHeight="1">
      <c r="A12" s="79" t="s">
        <v>169</v>
      </c>
      <c r="B12" s="89" t="s">
        <v>172</v>
      </c>
      <c r="C12" s="80">
        <f>'[9]Plan 2015'!$C12</f>
        <v>41308</v>
      </c>
      <c r="D12" s="109"/>
    </row>
    <row r="13" spans="1:4" ht="31.5" customHeight="1">
      <c r="A13" s="79" t="s">
        <v>170</v>
      </c>
      <c r="B13" s="89" t="s">
        <v>173</v>
      </c>
      <c r="C13" s="80">
        <f>'[9]Plan 2015'!$C13</f>
        <v>29020</v>
      </c>
      <c r="D13" s="109"/>
    </row>
    <row r="14" spans="1:4" ht="31.5" customHeight="1">
      <c r="A14" s="79" t="s">
        <v>171</v>
      </c>
      <c r="B14" s="89" t="s">
        <v>174</v>
      </c>
      <c r="C14" s="80">
        <f>'[9]Plan 2015'!$C14</f>
        <v>10444</v>
      </c>
      <c r="D14" s="109"/>
    </row>
    <row r="15" spans="1:4" ht="33" customHeight="1">
      <c r="A15" s="30" t="s">
        <v>4</v>
      </c>
      <c r="B15" s="78" t="s">
        <v>146</v>
      </c>
      <c r="C15" s="80">
        <f>'[9]Plan 2015'!$C15</f>
        <v>80000</v>
      </c>
      <c r="D15" s="109"/>
    </row>
    <row r="16" spans="1:4" ht="33" customHeight="1">
      <c r="A16" s="30" t="s">
        <v>5</v>
      </c>
      <c r="B16" s="78" t="s">
        <v>142</v>
      </c>
      <c r="C16" s="80">
        <f>'[9]Plan 2015'!$C16</f>
        <v>47000</v>
      </c>
      <c r="D16" s="109"/>
    </row>
    <row r="17" spans="1:4" ht="33" customHeight="1">
      <c r="A17" s="30" t="s">
        <v>6</v>
      </c>
      <c r="B17" s="78" t="s">
        <v>148</v>
      </c>
      <c r="C17" s="80">
        <f>'[9]Plan 2015'!$C17</f>
        <v>20371</v>
      </c>
      <c r="D17" s="109"/>
    </row>
    <row r="18" spans="1:4" ht="33" customHeight="1">
      <c r="A18" s="30" t="s">
        <v>7</v>
      </c>
      <c r="B18" s="78" t="s">
        <v>147</v>
      </c>
      <c r="C18" s="80">
        <f>'[9]Plan 2015'!$C18</f>
        <v>9350</v>
      </c>
      <c r="D18" s="109"/>
    </row>
    <row r="19" spans="1:4" ht="33" customHeight="1">
      <c r="A19" s="30" t="s">
        <v>8</v>
      </c>
      <c r="B19" s="78" t="s">
        <v>143</v>
      </c>
      <c r="C19" s="80">
        <f>'[9]Plan 2015'!$C19</f>
        <v>43000</v>
      </c>
      <c r="D19" s="109"/>
    </row>
    <row r="20" spans="1:4" ht="33" customHeight="1">
      <c r="A20" s="30" t="s">
        <v>9</v>
      </c>
      <c r="B20" s="78" t="s">
        <v>144</v>
      </c>
      <c r="C20" s="80">
        <f>'[9]Plan 2015'!$C20</f>
        <v>13700</v>
      </c>
      <c r="D20" s="109"/>
    </row>
    <row r="21" spans="1:4" ht="33" customHeight="1">
      <c r="A21" s="30" t="s">
        <v>10</v>
      </c>
      <c r="B21" s="78" t="s">
        <v>149</v>
      </c>
      <c r="C21" s="80">
        <f>'[9]Plan 2015'!$C21</f>
        <v>1557</v>
      </c>
      <c r="D21" s="109"/>
    </row>
    <row r="22" spans="1:4" ht="46.5" customHeight="1">
      <c r="A22" s="30" t="s">
        <v>11</v>
      </c>
      <c r="B22" s="78" t="s">
        <v>145</v>
      </c>
      <c r="C22" s="80">
        <f>'[9]Plan 2015'!$C22</f>
        <v>5000</v>
      </c>
      <c r="D22" s="109"/>
    </row>
    <row r="23" spans="1:4" ht="33" customHeight="1">
      <c r="A23" s="30" t="s">
        <v>12</v>
      </c>
      <c r="B23" s="78" t="s">
        <v>198</v>
      </c>
      <c r="C23" s="80">
        <f>'[9]Plan 2015'!$C23</f>
        <v>41840</v>
      </c>
      <c r="D23" s="109"/>
    </row>
    <row r="24" spans="1:4" ht="33" customHeight="1">
      <c r="A24" s="30" t="s">
        <v>13</v>
      </c>
      <c r="B24" s="78" t="s">
        <v>176</v>
      </c>
      <c r="C24" s="80">
        <f>'[9]Plan 2015'!$C24</f>
        <v>26000</v>
      </c>
      <c r="D24" s="109"/>
    </row>
    <row r="25" spans="1:4" ht="33" customHeight="1">
      <c r="A25" s="31" t="s">
        <v>14</v>
      </c>
      <c r="B25" s="78" t="s">
        <v>177</v>
      </c>
      <c r="C25" s="80">
        <f>'[9]Plan 2015'!$C25</f>
        <v>182513</v>
      </c>
      <c r="D25" s="109"/>
    </row>
    <row r="26" spans="1:4" ht="31.5">
      <c r="A26" s="29" t="s">
        <v>150</v>
      </c>
      <c r="B26" s="89" t="s">
        <v>179</v>
      </c>
      <c r="C26" s="80">
        <f>'[9]Plan 2015'!$C26</f>
        <v>182013</v>
      </c>
      <c r="D26" s="109"/>
    </row>
    <row r="27" spans="1:4" ht="31.5" customHeight="1">
      <c r="A27" s="79" t="s">
        <v>178</v>
      </c>
      <c r="B27" s="89" t="s">
        <v>181</v>
      </c>
      <c r="C27" s="80">
        <f>'[9]Plan 2015'!$C27</f>
        <v>300</v>
      </c>
      <c r="D27" s="109"/>
    </row>
    <row r="28" spans="1:4" ht="31.5" customHeight="1">
      <c r="A28" s="79" t="s">
        <v>182</v>
      </c>
      <c r="B28" s="89" t="s">
        <v>180</v>
      </c>
      <c r="C28" s="80">
        <f>'[9]Plan 2015'!$C28</f>
        <v>200</v>
      </c>
      <c r="D28" s="109"/>
    </row>
    <row r="29" spans="1:4" ht="33" customHeight="1">
      <c r="A29" s="32" t="s">
        <v>15</v>
      </c>
      <c r="B29" s="37" t="s">
        <v>126</v>
      </c>
      <c r="C29" s="80">
        <f>'[9]Plan 2015'!$C29</f>
        <v>0</v>
      </c>
      <c r="D29" s="109"/>
    </row>
    <row r="30" spans="1:4" ht="33" customHeight="1">
      <c r="A30" s="32" t="s">
        <v>123</v>
      </c>
      <c r="B30" s="41" t="s">
        <v>183</v>
      </c>
      <c r="C30" s="80">
        <f>'[9]Plan 2015'!$C30</f>
        <v>0</v>
      </c>
      <c r="D30" s="109"/>
    </row>
    <row r="31" spans="1:4" ht="31.5" customHeight="1">
      <c r="A31" s="79" t="s">
        <v>184</v>
      </c>
      <c r="B31" s="89" t="s">
        <v>200</v>
      </c>
      <c r="C31" s="80">
        <f>'[9]Plan 2015'!$C31</f>
        <v>0</v>
      </c>
      <c r="D31" s="109"/>
    </row>
    <row r="32" spans="1:4" ht="33" customHeight="1">
      <c r="A32" s="32" t="s">
        <v>124</v>
      </c>
      <c r="B32" s="38" t="s">
        <v>127</v>
      </c>
      <c r="C32" s="80">
        <f>'[9]Plan 2015'!$C32</f>
        <v>207580</v>
      </c>
      <c r="D32" s="109"/>
    </row>
    <row r="33" spans="1:4" ht="33" customHeight="1">
      <c r="A33" s="32" t="s">
        <v>125</v>
      </c>
      <c r="B33" s="41" t="s">
        <v>199</v>
      </c>
      <c r="C33" s="80">
        <f>'[9]Plan 2015'!$C33</f>
        <v>3500</v>
      </c>
      <c r="D33" s="109"/>
    </row>
    <row r="34" spans="1:4" s="5" customFormat="1" ht="31.5" customHeight="1">
      <c r="A34" s="33" t="s">
        <v>60</v>
      </c>
      <c r="B34" s="39" t="s">
        <v>61</v>
      </c>
      <c r="C34" s="83">
        <f>'[9]Plan 2015'!$C34</f>
        <v>0</v>
      </c>
      <c r="D34" s="109"/>
    </row>
    <row r="35" spans="1:4" s="5" customFormat="1" ht="31.5" customHeight="1">
      <c r="A35" s="33" t="s">
        <v>59</v>
      </c>
      <c r="B35" s="39" t="s">
        <v>62</v>
      </c>
      <c r="C35" s="83">
        <f>'[9]Plan 2015'!$C35</f>
        <v>65338</v>
      </c>
      <c r="D35" s="109"/>
    </row>
    <row r="36" spans="1:4" s="5" customFormat="1" ht="42.75" customHeight="1">
      <c r="A36" s="33" t="s">
        <v>185</v>
      </c>
      <c r="B36" s="39" t="s">
        <v>186</v>
      </c>
      <c r="C36" s="83">
        <f>C12+C14+C25+C31</f>
        <v>234265</v>
      </c>
      <c r="D36" s="109"/>
    </row>
    <row r="37" spans="1:4" s="3" customFormat="1" ht="30" customHeight="1">
      <c r="A37" s="27" t="s">
        <v>16</v>
      </c>
      <c r="B37" s="46" t="s">
        <v>196</v>
      </c>
      <c r="C37" s="25">
        <f>C38+C39+C40+C48+C50+C56+C57+C55</f>
        <v>17007</v>
      </c>
      <c r="D37" s="109"/>
    </row>
    <row r="38" spans="1:4" ht="28.5" customHeight="1">
      <c r="A38" s="32" t="s">
        <v>17</v>
      </c>
      <c r="B38" s="41" t="s">
        <v>18</v>
      </c>
      <c r="C38" s="80">
        <f>'[9]Plan 2015'!$C38</f>
        <v>737</v>
      </c>
      <c r="D38" s="109"/>
    </row>
    <row r="39" spans="1:4" ht="28.5" customHeight="1">
      <c r="A39" s="32" t="s">
        <v>19</v>
      </c>
      <c r="B39" s="41" t="s">
        <v>20</v>
      </c>
      <c r="C39" s="80">
        <f>'[9]Plan 2015'!$C39</f>
        <v>2802</v>
      </c>
      <c r="D39" s="109"/>
    </row>
    <row r="40" spans="1:4" ht="28.5" customHeight="1">
      <c r="A40" s="32" t="s">
        <v>21</v>
      </c>
      <c r="B40" s="42" t="s">
        <v>32</v>
      </c>
      <c r="C40" s="84">
        <f>C41+C43+C44+C45+C46+C47</f>
        <v>175</v>
      </c>
      <c r="D40" s="109"/>
    </row>
    <row r="41" spans="1:4" ht="28.5" customHeight="1">
      <c r="A41" s="43" t="s">
        <v>40</v>
      </c>
      <c r="B41" s="44" t="s">
        <v>33</v>
      </c>
      <c r="C41" s="80">
        <f>'[9]Plan 2015'!$C41</f>
        <v>31</v>
      </c>
      <c r="D41" s="109"/>
    </row>
    <row r="42" spans="1:4" ht="28.5" customHeight="1">
      <c r="A42" s="43" t="s">
        <v>41</v>
      </c>
      <c r="B42" s="45" t="s">
        <v>34</v>
      </c>
      <c r="C42" s="80">
        <f>'[9]Plan 2015'!$C42</f>
        <v>31</v>
      </c>
      <c r="D42" s="109"/>
    </row>
    <row r="43" spans="1:4" ht="28.5" customHeight="1">
      <c r="A43" s="43" t="s">
        <v>42</v>
      </c>
      <c r="B43" s="44" t="s">
        <v>35</v>
      </c>
      <c r="C43" s="80">
        <f>'[9]Plan 2015'!$C43</f>
        <v>0</v>
      </c>
      <c r="D43" s="109"/>
    </row>
    <row r="44" spans="1:4" ht="28.5" customHeight="1">
      <c r="A44" s="43" t="s">
        <v>43</v>
      </c>
      <c r="B44" s="44" t="s">
        <v>36</v>
      </c>
      <c r="C44" s="80">
        <f>'[9]Plan 2015'!$C44</f>
        <v>0</v>
      </c>
      <c r="D44" s="109"/>
    </row>
    <row r="45" spans="1:4" ht="28.5" customHeight="1">
      <c r="A45" s="43" t="s">
        <v>44</v>
      </c>
      <c r="B45" s="44" t="s">
        <v>37</v>
      </c>
      <c r="C45" s="80">
        <f>'[9]Plan 2015'!$C45</f>
        <v>0</v>
      </c>
      <c r="D45" s="109"/>
    </row>
    <row r="46" spans="1:4" ht="28.5" customHeight="1">
      <c r="A46" s="43" t="s">
        <v>45</v>
      </c>
      <c r="B46" s="44" t="s">
        <v>38</v>
      </c>
      <c r="C46" s="80">
        <f>'[9]Plan 2015'!$C46</f>
        <v>119</v>
      </c>
      <c r="D46" s="109"/>
    </row>
    <row r="47" spans="1:4" ht="28.5" customHeight="1">
      <c r="A47" s="43" t="s">
        <v>46</v>
      </c>
      <c r="B47" s="44" t="s">
        <v>39</v>
      </c>
      <c r="C47" s="80">
        <f>'[9]Plan 2015'!$C47</f>
        <v>25</v>
      </c>
      <c r="D47" s="109"/>
    </row>
    <row r="48" spans="1:4" ht="28.5" customHeight="1">
      <c r="A48" s="32" t="s">
        <v>22</v>
      </c>
      <c r="B48" s="41" t="s">
        <v>187</v>
      </c>
      <c r="C48" s="80">
        <f>'[9]Plan 2015'!$C48</f>
        <v>8385</v>
      </c>
      <c r="D48" s="109"/>
    </row>
    <row r="49" spans="1:4" ht="28.5" customHeight="1">
      <c r="A49" s="43" t="s">
        <v>188</v>
      </c>
      <c r="B49" s="44" t="s">
        <v>189</v>
      </c>
      <c r="C49" s="80">
        <f>'[9]Plan 2015'!$C49</f>
        <v>43</v>
      </c>
      <c r="D49" s="109"/>
    </row>
    <row r="50" spans="1:4" ht="28.5" customHeight="1">
      <c r="A50" s="32" t="s">
        <v>23</v>
      </c>
      <c r="B50" s="42" t="s">
        <v>55</v>
      </c>
      <c r="C50" s="84">
        <f>C51+C52+C53+C54</f>
        <v>1860</v>
      </c>
      <c r="D50" s="109"/>
    </row>
    <row r="51" spans="1:4" ht="28.5" customHeight="1">
      <c r="A51" s="43" t="s">
        <v>51</v>
      </c>
      <c r="B51" s="44" t="s">
        <v>47</v>
      </c>
      <c r="C51" s="80">
        <f>'[9]Plan 2015'!$C51</f>
        <v>1441</v>
      </c>
      <c r="D51" s="109"/>
    </row>
    <row r="52" spans="1:4" ht="28.5" customHeight="1">
      <c r="A52" s="43" t="s">
        <v>52</v>
      </c>
      <c r="B52" s="44" t="s">
        <v>48</v>
      </c>
      <c r="C52" s="80">
        <f>'[9]Plan 2015'!$C52</f>
        <v>205</v>
      </c>
      <c r="D52" s="109"/>
    </row>
    <row r="53" spans="1:4" ht="28.5" customHeight="1">
      <c r="A53" s="43" t="s">
        <v>53</v>
      </c>
      <c r="B53" s="44" t="s">
        <v>49</v>
      </c>
      <c r="C53" s="80">
        <f>'[9]Plan 2015'!$C53</f>
        <v>0</v>
      </c>
      <c r="D53" s="109"/>
    </row>
    <row r="54" spans="1:4" ht="28.5" customHeight="1">
      <c r="A54" s="43" t="s">
        <v>54</v>
      </c>
      <c r="B54" s="44" t="s">
        <v>50</v>
      </c>
      <c r="C54" s="80">
        <f>'[9]Plan 2015'!$C54</f>
        <v>214</v>
      </c>
      <c r="D54" s="109"/>
    </row>
    <row r="55" spans="1:4" ht="28.5" customHeight="1">
      <c r="A55" s="32" t="s">
        <v>24</v>
      </c>
      <c r="B55" s="41" t="s">
        <v>25</v>
      </c>
      <c r="C55" s="80">
        <f>'[9]Plan 2015'!$C55</f>
        <v>0</v>
      </c>
      <c r="D55" s="109"/>
    </row>
    <row r="56" spans="1:4" ht="28.5" customHeight="1">
      <c r="A56" s="32" t="s">
        <v>26</v>
      </c>
      <c r="B56" s="41" t="s">
        <v>190</v>
      </c>
      <c r="C56" s="80">
        <f>'[9]Plan 2015'!$C56</f>
        <v>2750</v>
      </c>
      <c r="D56" s="109"/>
    </row>
    <row r="57" spans="1:4" ht="28.5" customHeight="1">
      <c r="A57" s="32" t="s">
        <v>27</v>
      </c>
      <c r="B57" s="41" t="s">
        <v>28</v>
      </c>
      <c r="C57" s="80">
        <f>'[9]Plan 2015'!$C57</f>
        <v>298</v>
      </c>
      <c r="D57" s="109"/>
    </row>
    <row r="58" spans="1:4" s="3" customFormat="1" ht="30" customHeight="1">
      <c r="A58" s="34" t="s">
        <v>29</v>
      </c>
      <c r="B58" s="46" t="s">
        <v>191</v>
      </c>
      <c r="C58" s="82">
        <f>C59+C60+C61+C62</f>
        <v>4280</v>
      </c>
      <c r="D58" s="109"/>
    </row>
    <row r="59" spans="1:4" ht="42" customHeight="1">
      <c r="A59" s="32" t="s">
        <v>106</v>
      </c>
      <c r="B59" s="41" t="s">
        <v>128</v>
      </c>
      <c r="C59" s="80">
        <f>'[9]Plan 2015'!$C59</f>
        <v>0</v>
      </c>
      <c r="D59" s="109"/>
    </row>
    <row r="60" spans="1:4" ht="31.5" customHeight="1">
      <c r="A60" s="32" t="s">
        <v>30</v>
      </c>
      <c r="B60" s="41" t="s">
        <v>57</v>
      </c>
      <c r="C60" s="80">
        <f>'[9]Plan 2015'!$C60</f>
        <v>3730</v>
      </c>
      <c r="D60" s="109"/>
    </row>
    <row r="61" spans="1:4" ht="31.5" customHeight="1">
      <c r="A61" s="32" t="s">
        <v>31</v>
      </c>
      <c r="B61" s="41" t="s">
        <v>108</v>
      </c>
      <c r="C61" s="80">
        <f>'[9]Plan 2015'!$C61</f>
        <v>0</v>
      </c>
      <c r="D61" s="109"/>
    </row>
    <row r="62" spans="1:4" ht="31.5" customHeight="1">
      <c r="A62" s="32" t="s">
        <v>107</v>
      </c>
      <c r="B62" s="41" t="s">
        <v>109</v>
      </c>
      <c r="C62" s="80">
        <f>'[9]Plan 2015'!$C62</f>
        <v>550</v>
      </c>
      <c r="D62" s="109"/>
    </row>
    <row r="63" spans="1:4" ht="32.25" customHeight="1">
      <c r="A63" s="34" t="s">
        <v>114</v>
      </c>
      <c r="B63" s="46" t="s">
        <v>135</v>
      </c>
      <c r="C63" s="82">
        <f>'[9]Plan 2015'!$C63</f>
        <v>750</v>
      </c>
      <c r="D63" s="109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3"/>
  <sheetViews>
    <sheetView showGridLines="0" view="pageBreakPreview" zoomScale="55" zoomScaleNormal="50" zoomScaleSheetLayoutView="55" zoomScalePageLayoutView="0" workbookViewId="0" topLeftCell="A1">
      <pane xSplit="2" ySplit="7" topLeftCell="C8" activePane="bottomRight" state="frozen"/>
      <selection pane="topLeft" activeCell="D1" sqref="D1:AE65536"/>
      <selection pane="topRight" activeCell="D1" sqref="D1:AE65536"/>
      <selection pane="bottomLeft" activeCell="D1" sqref="D1:AE65536"/>
      <selection pane="bottomRight" activeCell="D1" sqref="D1:AE6553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22" t="str">
        <f>NFZ!A1</f>
        <v>ROCZNY PLAN FINANSOWY NARODOWEGO FUNDUSZU ZDROWIA NA ROK 2015</v>
      </c>
      <c r="B1" s="122"/>
      <c r="C1" s="122"/>
    </row>
    <row r="2" spans="1:3" s="51" customFormat="1" ht="33" customHeight="1">
      <c r="A2" s="88" t="s">
        <v>67</v>
      </c>
      <c r="B2" s="88"/>
      <c r="C2" s="104">
        <v>1.034</v>
      </c>
    </row>
    <row r="3" spans="1:3" ht="33" customHeight="1">
      <c r="A3" s="1"/>
      <c r="B3" s="76"/>
      <c r="C3" s="86"/>
    </row>
    <row r="4" spans="1:3" s="6" customFormat="1" ht="45" customHeight="1">
      <c r="A4" s="126" t="s">
        <v>139</v>
      </c>
      <c r="B4" s="125" t="s">
        <v>56</v>
      </c>
      <c r="C4" s="123" t="str">
        <f>Dolnośląski!C4</f>
        <v>Plan finansowy oddziału wojewódzkiego Narodowego Funduszu Zdrowia na rok 2015</v>
      </c>
    </row>
    <row r="5" spans="1:3" s="6" customFormat="1" ht="45" customHeight="1">
      <c r="A5" s="125"/>
      <c r="B5" s="125"/>
      <c r="C5" s="124"/>
    </row>
    <row r="6" spans="1:3" s="4" customFormat="1" ht="14.25">
      <c r="A6" s="22">
        <v>1</v>
      </c>
      <c r="B6" s="23">
        <v>2</v>
      </c>
      <c r="C6" s="22">
        <v>3</v>
      </c>
    </row>
    <row r="7" spans="1:4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4406322</v>
      </c>
      <c r="D7" s="109"/>
    </row>
    <row r="8" spans="1:4" ht="33" customHeight="1">
      <c r="A8" s="30" t="s">
        <v>1</v>
      </c>
      <c r="B8" s="78" t="s">
        <v>140</v>
      </c>
      <c r="C8" s="80">
        <f>'[5]Łódzki'!$C8</f>
        <v>522799</v>
      </c>
      <c r="D8" s="109"/>
    </row>
    <row r="9" spans="1:4" ht="33" customHeight="1">
      <c r="A9" s="30" t="s">
        <v>2</v>
      </c>
      <c r="B9" s="78" t="s">
        <v>141</v>
      </c>
      <c r="C9" s="80">
        <v>322093</v>
      </c>
      <c r="D9" s="109"/>
    </row>
    <row r="10" spans="1:4" ht="33" customHeight="1">
      <c r="A10" s="30" t="s">
        <v>3</v>
      </c>
      <c r="B10" s="78" t="s">
        <v>138</v>
      </c>
      <c r="C10" s="80">
        <v>1972921</v>
      </c>
      <c r="D10" s="109"/>
    </row>
    <row r="11" spans="1:4" ht="31.5" customHeight="1">
      <c r="A11" s="79" t="s">
        <v>58</v>
      </c>
      <c r="B11" s="89" t="s">
        <v>168</v>
      </c>
      <c r="C11" s="80">
        <f>'[5]Łódzki'!$C11</f>
        <v>178989</v>
      </c>
      <c r="D11" s="109"/>
    </row>
    <row r="12" spans="1:4" ht="31.5" customHeight="1">
      <c r="A12" s="79" t="s">
        <v>169</v>
      </c>
      <c r="B12" s="89" t="s">
        <v>172</v>
      </c>
      <c r="C12" s="80">
        <f>'[5]Łódzki'!$C12</f>
        <v>162905</v>
      </c>
      <c r="D12" s="109"/>
    </row>
    <row r="13" spans="1:4" ht="31.5" customHeight="1">
      <c r="A13" s="79" t="s">
        <v>170</v>
      </c>
      <c r="B13" s="89" t="s">
        <v>173</v>
      </c>
      <c r="C13" s="80">
        <f>'[5]Łódzki'!$C13</f>
        <v>77105</v>
      </c>
      <c r="D13" s="109"/>
    </row>
    <row r="14" spans="1:4" ht="31.5" customHeight="1">
      <c r="A14" s="79" t="s">
        <v>171</v>
      </c>
      <c r="B14" s="89" t="s">
        <v>174</v>
      </c>
      <c r="C14" s="80">
        <f>'[5]Łódzki'!$C14</f>
        <v>29565</v>
      </c>
      <c r="D14" s="109"/>
    </row>
    <row r="15" spans="1:4" ht="33" customHeight="1">
      <c r="A15" s="30" t="s">
        <v>4</v>
      </c>
      <c r="B15" s="78" t="s">
        <v>146</v>
      </c>
      <c r="C15" s="80">
        <f>'[5]Łódzki'!$C15</f>
        <v>131925</v>
      </c>
      <c r="D15" s="109"/>
    </row>
    <row r="16" spans="1:4" ht="33" customHeight="1">
      <c r="A16" s="30" t="s">
        <v>5</v>
      </c>
      <c r="B16" s="78" t="s">
        <v>142</v>
      </c>
      <c r="C16" s="80">
        <f>'[5]Łódzki'!$C16</f>
        <v>112212</v>
      </c>
      <c r="D16" s="109"/>
    </row>
    <row r="17" spans="1:4" ht="33" customHeight="1">
      <c r="A17" s="30" t="s">
        <v>6</v>
      </c>
      <c r="B17" s="78" t="s">
        <v>148</v>
      </c>
      <c r="C17" s="80">
        <v>50387</v>
      </c>
      <c r="D17" s="109"/>
    </row>
    <row r="18" spans="1:4" ht="33" customHeight="1">
      <c r="A18" s="30" t="s">
        <v>7</v>
      </c>
      <c r="B18" s="78" t="s">
        <v>147</v>
      </c>
      <c r="C18" s="80">
        <f>'[5]Łódzki'!$C18</f>
        <v>21066</v>
      </c>
      <c r="D18" s="109"/>
    </row>
    <row r="19" spans="1:4" ht="33" customHeight="1">
      <c r="A19" s="30" t="s">
        <v>8</v>
      </c>
      <c r="B19" s="78" t="s">
        <v>143</v>
      </c>
      <c r="C19" s="80">
        <v>115470</v>
      </c>
      <c r="D19" s="109"/>
    </row>
    <row r="20" spans="1:4" ht="33" customHeight="1">
      <c r="A20" s="30" t="s">
        <v>9</v>
      </c>
      <c r="B20" s="78" t="s">
        <v>144</v>
      </c>
      <c r="C20" s="80">
        <f>'[5]Łódzki'!$C20</f>
        <v>42000</v>
      </c>
      <c r="D20" s="109"/>
    </row>
    <row r="21" spans="1:4" ht="33" customHeight="1">
      <c r="A21" s="30" t="s">
        <v>10</v>
      </c>
      <c r="B21" s="78" t="s">
        <v>149</v>
      </c>
      <c r="C21" s="80">
        <f>'[5]Łódzki'!$C21</f>
        <v>2350</v>
      </c>
      <c r="D21" s="109"/>
    </row>
    <row r="22" spans="1:4" ht="46.5" customHeight="1">
      <c r="A22" s="30" t="s">
        <v>11</v>
      </c>
      <c r="B22" s="78" t="s">
        <v>145</v>
      </c>
      <c r="C22" s="80">
        <v>10830</v>
      </c>
      <c r="D22" s="109"/>
    </row>
    <row r="23" spans="1:4" ht="33" customHeight="1">
      <c r="A23" s="30" t="s">
        <v>12</v>
      </c>
      <c r="B23" s="78" t="s">
        <v>198</v>
      </c>
      <c r="C23" s="80">
        <f>'[5]Łódzki'!$C23</f>
        <v>104260</v>
      </c>
      <c r="D23" s="109"/>
    </row>
    <row r="24" spans="1:4" ht="33" customHeight="1">
      <c r="A24" s="30" t="s">
        <v>13</v>
      </c>
      <c r="B24" s="78" t="s">
        <v>176</v>
      </c>
      <c r="C24" s="80">
        <v>56081</v>
      </c>
      <c r="D24" s="109"/>
    </row>
    <row r="25" spans="1:4" ht="33" customHeight="1">
      <c r="A25" s="31" t="s">
        <v>14</v>
      </c>
      <c r="B25" s="78" t="s">
        <v>177</v>
      </c>
      <c r="C25" s="80">
        <f>'[5]Łódzki'!$C25</f>
        <v>580125</v>
      </c>
      <c r="D25" s="109"/>
    </row>
    <row r="26" spans="1:4" ht="31.5">
      <c r="A26" s="29" t="s">
        <v>150</v>
      </c>
      <c r="B26" s="89" t="s">
        <v>179</v>
      </c>
      <c r="C26" s="80">
        <f>'[5]Łódzki'!$C26</f>
        <v>578733</v>
      </c>
      <c r="D26" s="109"/>
    </row>
    <row r="27" spans="1:4" ht="31.5" customHeight="1">
      <c r="A27" s="79" t="s">
        <v>178</v>
      </c>
      <c r="B27" s="89" t="s">
        <v>181</v>
      </c>
      <c r="C27" s="80">
        <f>'[5]Łódzki'!$C27</f>
        <v>1134</v>
      </c>
      <c r="D27" s="109"/>
    </row>
    <row r="28" spans="1:4" ht="31.5" customHeight="1">
      <c r="A28" s="79" t="s">
        <v>182</v>
      </c>
      <c r="B28" s="89" t="s">
        <v>180</v>
      </c>
      <c r="C28" s="80">
        <f>'[5]Łódzki'!$C28</f>
        <v>258</v>
      </c>
      <c r="D28" s="109"/>
    </row>
    <row r="29" spans="1:4" ht="33" customHeight="1">
      <c r="A29" s="32" t="s">
        <v>15</v>
      </c>
      <c r="B29" s="37" t="s">
        <v>126</v>
      </c>
      <c r="C29" s="80">
        <f>'[5]Łódzki'!$C29</f>
        <v>0</v>
      </c>
      <c r="D29" s="109"/>
    </row>
    <row r="30" spans="1:4" ht="33" customHeight="1">
      <c r="A30" s="32" t="s">
        <v>123</v>
      </c>
      <c r="B30" s="41" t="s">
        <v>183</v>
      </c>
      <c r="C30" s="80">
        <f>'[5]Łódzki'!$C30</f>
        <v>0</v>
      </c>
      <c r="D30" s="109"/>
    </row>
    <row r="31" spans="1:4" ht="31.5" customHeight="1">
      <c r="A31" s="79" t="s">
        <v>184</v>
      </c>
      <c r="B31" s="89" t="s">
        <v>200</v>
      </c>
      <c r="C31" s="80">
        <f>'[5]Łódzki'!$C31</f>
        <v>0</v>
      </c>
      <c r="D31" s="109"/>
    </row>
    <row r="32" spans="1:4" ht="33" customHeight="1">
      <c r="A32" s="32" t="s">
        <v>124</v>
      </c>
      <c r="B32" s="38" t="s">
        <v>127</v>
      </c>
      <c r="C32" s="80">
        <f>'[5]Łódzki'!$C32</f>
        <v>310033</v>
      </c>
      <c r="D32" s="109"/>
    </row>
    <row r="33" spans="1:4" ht="33" customHeight="1">
      <c r="A33" s="32" t="s">
        <v>125</v>
      </c>
      <c r="B33" s="41" t="s">
        <v>199</v>
      </c>
      <c r="C33" s="80">
        <f>'[5]Łódzki'!$C33</f>
        <v>51770</v>
      </c>
      <c r="D33" s="109"/>
    </row>
    <row r="34" spans="1:4" s="5" customFormat="1" ht="31.5" customHeight="1">
      <c r="A34" s="33" t="s">
        <v>60</v>
      </c>
      <c r="B34" s="39" t="s">
        <v>61</v>
      </c>
      <c r="C34" s="83">
        <f>'[5]Łódzki'!$C34</f>
        <v>0</v>
      </c>
      <c r="D34" s="109"/>
    </row>
    <row r="35" spans="1:4" s="5" customFormat="1" ht="31.5" customHeight="1">
      <c r="A35" s="33" t="s">
        <v>59</v>
      </c>
      <c r="B35" s="39" t="s">
        <v>62</v>
      </c>
      <c r="C35" s="83">
        <f>'[5]Łódzki'!$C35</f>
        <v>121112</v>
      </c>
      <c r="D35" s="109"/>
    </row>
    <row r="36" spans="1:4" s="5" customFormat="1" ht="42.75" customHeight="1">
      <c r="A36" s="33" t="s">
        <v>185</v>
      </c>
      <c r="B36" s="39" t="s">
        <v>186</v>
      </c>
      <c r="C36" s="83">
        <f>C12+C14+C25+C31</f>
        <v>772595</v>
      </c>
      <c r="D36" s="109"/>
    </row>
    <row r="37" spans="1:4" s="3" customFormat="1" ht="30" customHeight="1">
      <c r="A37" s="27" t="s">
        <v>16</v>
      </c>
      <c r="B37" s="46" t="s">
        <v>196</v>
      </c>
      <c r="C37" s="25">
        <f>C38+C39+C40+C48+C50+C56+C57+C55</f>
        <v>29897</v>
      </c>
      <c r="D37" s="109"/>
    </row>
    <row r="38" spans="1:4" ht="28.5" customHeight="1">
      <c r="A38" s="32" t="s">
        <v>17</v>
      </c>
      <c r="B38" s="41" t="s">
        <v>18</v>
      </c>
      <c r="C38" s="80">
        <f>'[5]Łódzki'!$C38</f>
        <v>1196</v>
      </c>
      <c r="D38" s="109"/>
    </row>
    <row r="39" spans="1:4" ht="28.5" customHeight="1">
      <c r="A39" s="32" t="s">
        <v>19</v>
      </c>
      <c r="B39" s="41" t="s">
        <v>20</v>
      </c>
      <c r="C39" s="80">
        <f>'[5]Łódzki'!$C39</f>
        <v>5332</v>
      </c>
      <c r="D39" s="109"/>
    </row>
    <row r="40" spans="1:4" ht="28.5" customHeight="1">
      <c r="A40" s="32" t="s">
        <v>21</v>
      </c>
      <c r="B40" s="42" t="s">
        <v>32</v>
      </c>
      <c r="C40" s="84">
        <f>C41+C43+C44+C45+C46+C47</f>
        <v>309</v>
      </c>
      <c r="D40" s="109"/>
    </row>
    <row r="41" spans="1:4" ht="28.5" customHeight="1">
      <c r="A41" s="43" t="s">
        <v>40</v>
      </c>
      <c r="B41" s="44" t="s">
        <v>33</v>
      </c>
      <c r="C41" s="80">
        <f>'[5]Łódzki'!$C41</f>
        <v>14</v>
      </c>
      <c r="D41" s="109"/>
    </row>
    <row r="42" spans="1:4" ht="28.5" customHeight="1">
      <c r="A42" s="43" t="s">
        <v>41</v>
      </c>
      <c r="B42" s="45" t="s">
        <v>34</v>
      </c>
      <c r="C42" s="80">
        <f>'[5]Łódzki'!$C42</f>
        <v>14</v>
      </c>
      <c r="D42" s="109"/>
    </row>
    <row r="43" spans="1:4" ht="28.5" customHeight="1">
      <c r="A43" s="43" t="s">
        <v>42</v>
      </c>
      <c r="B43" s="44" t="s">
        <v>35</v>
      </c>
      <c r="C43" s="80">
        <f>'[5]Łódzki'!$C43</f>
        <v>18</v>
      </c>
      <c r="D43" s="109"/>
    </row>
    <row r="44" spans="1:4" ht="28.5" customHeight="1">
      <c r="A44" s="43" t="s">
        <v>43</v>
      </c>
      <c r="B44" s="44" t="s">
        <v>36</v>
      </c>
      <c r="C44" s="80">
        <f>'[5]Łódzki'!$C44</f>
        <v>0</v>
      </c>
      <c r="D44" s="109"/>
    </row>
    <row r="45" spans="1:4" ht="28.5" customHeight="1">
      <c r="A45" s="43" t="s">
        <v>44</v>
      </c>
      <c r="B45" s="44" t="s">
        <v>37</v>
      </c>
      <c r="C45" s="80">
        <f>'[5]Łódzki'!$C45</f>
        <v>0</v>
      </c>
      <c r="D45" s="109"/>
    </row>
    <row r="46" spans="1:4" ht="28.5" customHeight="1">
      <c r="A46" s="43" t="s">
        <v>45</v>
      </c>
      <c r="B46" s="44" t="s">
        <v>38</v>
      </c>
      <c r="C46" s="80">
        <f>'[5]Łódzki'!$C46</f>
        <v>273</v>
      </c>
      <c r="D46" s="109"/>
    </row>
    <row r="47" spans="1:4" ht="28.5" customHeight="1">
      <c r="A47" s="43" t="s">
        <v>46</v>
      </c>
      <c r="B47" s="44" t="s">
        <v>39</v>
      </c>
      <c r="C47" s="80">
        <f>'[5]Łódzki'!$C47</f>
        <v>4</v>
      </c>
      <c r="D47" s="109"/>
    </row>
    <row r="48" spans="1:4" ht="28.5" customHeight="1">
      <c r="A48" s="32" t="s">
        <v>22</v>
      </c>
      <c r="B48" s="41" t="s">
        <v>187</v>
      </c>
      <c r="C48" s="80">
        <f>'[5]Łódzki'!$C48</f>
        <v>17477</v>
      </c>
      <c r="D48" s="109"/>
    </row>
    <row r="49" spans="1:4" ht="28.5" customHeight="1">
      <c r="A49" s="43" t="s">
        <v>188</v>
      </c>
      <c r="B49" s="44" t="s">
        <v>189</v>
      </c>
      <c r="C49" s="80">
        <f>'[5]Łódzki'!$C49</f>
        <v>90</v>
      </c>
      <c r="D49" s="109"/>
    </row>
    <row r="50" spans="1:4" ht="28.5" customHeight="1">
      <c r="A50" s="32" t="s">
        <v>23</v>
      </c>
      <c r="B50" s="42" t="s">
        <v>55</v>
      </c>
      <c r="C50" s="84">
        <f>C51+C52+C53+C54</f>
        <v>3873</v>
      </c>
      <c r="D50" s="109"/>
    </row>
    <row r="51" spans="1:4" ht="28.5" customHeight="1">
      <c r="A51" s="43" t="s">
        <v>51</v>
      </c>
      <c r="B51" s="44" t="s">
        <v>47</v>
      </c>
      <c r="C51" s="80">
        <f>'[5]Łódzki'!$C51</f>
        <v>3004</v>
      </c>
      <c r="D51" s="109"/>
    </row>
    <row r="52" spans="1:4" ht="28.5" customHeight="1">
      <c r="A52" s="43" t="s">
        <v>52</v>
      </c>
      <c r="B52" s="44" t="s">
        <v>48</v>
      </c>
      <c r="C52" s="80">
        <f>'[5]Łódzki'!$C52</f>
        <v>428</v>
      </c>
      <c r="D52" s="109"/>
    </row>
    <row r="53" spans="1:4" ht="28.5" customHeight="1">
      <c r="A53" s="43" t="s">
        <v>53</v>
      </c>
      <c r="B53" s="44" t="s">
        <v>49</v>
      </c>
      <c r="C53" s="80">
        <f>'[5]Łódzki'!$C53</f>
        <v>0</v>
      </c>
      <c r="D53" s="109"/>
    </row>
    <row r="54" spans="1:4" ht="28.5" customHeight="1">
      <c r="A54" s="43" t="s">
        <v>54</v>
      </c>
      <c r="B54" s="44" t="s">
        <v>50</v>
      </c>
      <c r="C54" s="80">
        <f>'[5]Łódzki'!$C54</f>
        <v>441</v>
      </c>
      <c r="D54" s="109"/>
    </row>
    <row r="55" spans="1:4" ht="28.5" customHeight="1">
      <c r="A55" s="32" t="s">
        <v>24</v>
      </c>
      <c r="B55" s="41" t="s">
        <v>25</v>
      </c>
      <c r="C55" s="80">
        <f>'[5]Łódzki'!$C55</f>
        <v>0</v>
      </c>
      <c r="D55" s="109"/>
    </row>
    <row r="56" spans="1:4" ht="28.5" customHeight="1">
      <c r="A56" s="32" t="s">
        <v>26</v>
      </c>
      <c r="B56" s="41" t="s">
        <v>190</v>
      </c>
      <c r="C56" s="80">
        <f>'[5]Łódzki'!$C56</f>
        <v>1429</v>
      </c>
      <c r="D56" s="109"/>
    </row>
    <row r="57" spans="1:4" ht="28.5" customHeight="1">
      <c r="A57" s="32" t="s">
        <v>27</v>
      </c>
      <c r="B57" s="41" t="s">
        <v>28</v>
      </c>
      <c r="C57" s="80">
        <f>'[5]Łódzki'!$C57</f>
        <v>281</v>
      </c>
      <c r="D57" s="109"/>
    </row>
    <row r="58" spans="1:4" s="3" customFormat="1" ht="30" customHeight="1">
      <c r="A58" s="34" t="s">
        <v>29</v>
      </c>
      <c r="B58" s="46" t="s">
        <v>191</v>
      </c>
      <c r="C58" s="82">
        <f>C59+C60+C61+C62</f>
        <v>16700</v>
      </c>
      <c r="D58" s="109"/>
    </row>
    <row r="59" spans="1:4" ht="42" customHeight="1">
      <c r="A59" s="32" t="s">
        <v>106</v>
      </c>
      <c r="B59" s="41" t="s">
        <v>128</v>
      </c>
      <c r="C59" s="80">
        <f>'[5]Łódzki'!$C59</f>
        <v>0</v>
      </c>
      <c r="D59" s="109"/>
    </row>
    <row r="60" spans="1:4" ht="31.5" customHeight="1">
      <c r="A60" s="32" t="s">
        <v>30</v>
      </c>
      <c r="B60" s="41" t="s">
        <v>57</v>
      </c>
      <c r="C60" s="80">
        <f>'[5]Łódzki'!$C60</f>
        <v>16200</v>
      </c>
      <c r="D60" s="109"/>
    </row>
    <row r="61" spans="1:4" ht="31.5" customHeight="1">
      <c r="A61" s="32" t="s">
        <v>31</v>
      </c>
      <c r="B61" s="41" t="s">
        <v>108</v>
      </c>
      <c r="C61" s="80">
        <f>'[5]Łódzki'!$C61</f>
        <v>0</v>
      </c>
      <c r="D61" s="109"/>
    </row>
    <row r="62" spans="1:4" ht="31.5" customHeight="1">
      <c r="A62" s="32" t="s">
        <v>107</v>
      </c>
      <c r="B62" s="41" t="s">
        <v>109</v>
      </c>
      <c r="C62" s="80">
        <f>'[5]Łódzki'!$C62</f>
        <v>500</v>
      </c>
      <c r="D62" s="109"/>
    </row>
    <row r="63" spans="1:4" ht="32.25" customHeight="1">
      <c r="A63" s="34" t="s">
        <v>114</v>
      </c>
      <c r="B63" s="46" t="s">
        <v>135</v>
      </c>
      <c r="C63" s="82">
        <f>'[5]Łódzki'!$C63</f>
        <v>5000</v>
      </c>
      <c r="D63" s="109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3"/>
  <sheetViews>
    <sheetView showGridLines="0" view="pageBreakPreview" zoomScale="55" zoomScaleNormal="70" zoomScaleSheetLayoutView="55" zoomScalePageLayoutView="0" workbookViewId="0" topLeftCell="A1">
      <pane xSplit="1" ySplit="7" topLeftCell="B21" activePane="bottomRight" state="frozen"/>
      <selection pane="topLeft" activeCell="D1" sqref="D1:AE65536"/>
      <selection pane="topRight" activeCell="D1" sqref="D1:AE65536"/>
      <selection pane="bottomLeft" activeCell="D1" sqref="D1:AE65536"/>
      <selection pane="bottomRight" activeCell="D1" sqref="D1:AE6553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22" t="str">
        <f>NFZ!A1</f>
        <v>ROCZNY PLAN FINANSOWY NARODOWEGO FUNDUSZU ZDROWIA NA ROK 2015</v>
      </c>
      <c r="B1" s="122"/>
      <c r="C1" s="122"/>
    </row>
    <row r="2" spans="1:3" s="51" customFormat="1" ht="33" customHeight="1">
      <c r="A2" s="88" t="s">
        <v>68</v>
      </c>
      <c r="B2" s="88"/>
      <c r="C2" s="104">
        <v>1.034</v>
      </c>
    </row>
    <row r="3" spans="1:3" ht="33" customHeight="1">
      <c r="A3" s="1"/>
      <c r="B3" s="76"/>
      <c r="C3" s="86"/>
    </row>
    <row r="4" spans="1:3" s="6" customFormat="1" ht="45" customHeight="1">
      <c r="A4" s="126" t="s">
        <v>139</v>
      </c>
      <c r="B4" s="125" t="s">
        <v>56</v>
      </c>
      <c r="C4" s="123" t="str">
        <f>Dolnośląski!C4</f>
        <v>Plan finansowy oddziału wojewódzkiego Narodowego Funduszu Zdrowia na rok 2015</v>
      </c>
    </row>
    <row r="5" spans="1:3" s="6" customFormat="1" ht="45" customHeight="1">
      <c r="A5" s="125"/>
      <c r="B5" s="125"/>
      <c r="C5" s="124"/>
    </row>
    <row r="6" spans="1:3" s="4" customFormat="1" ht="14.25">
      <c r="A6" s="22">
        <v>1</v>
      </c>
      <c r="B6" s="23">
        <v>2</v>
      </c>
      <c r="C6" s="22">
        <v>3</v>
      </c>
    </row>
    <row r="7" spans="1:4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5478279</v>
      </c>
      <c r="D7" s="109"/>
    </row>
    <row r="8" spans="1:4" ht="33" customHeight="1">
      <c r="A8" s="30" t="s">
        <v>1</v>
      </c>
      <c r="B8" s="78" t="s">
        <v>140</v>
      </c>
      <c r="C8" s="80">
        <f>'[10]Plan 2015'!$C8</f>
        <v>676864</v>
      </c>
      <c r="D8" s="109"/>
    </row>
    <row r="9" spans="1:4" ht="33" customHeight="1">
      <c r="A9" s="30" t="s">
        <v>2</v>
      </c>
      <c r="B9" s="78" t="s">
        <v>141</v>
      </c>
      <c r="C9" s="80">
        <f>'[10]Plan 2015'!$C9</f>
        <v>461173</v>
      </c>
      <c r="D9" s="109"/>
    </row>
    <row r="10" spans="1:4" ht="33" customHeight="1">
      <c r="A10" s="30" t="s">
        <v>3</v>
      </c>
      <c r="B10" s="78" t="s">
        <v>138</v>
      </c>
      <c r="C10" s="80">
        <f>'[10]Plan 2015'!$C10</f>
        <v>2439825</v>
      </c>
      <c r="D10" s="109"/>
    </row>
    <row r="11" spans="1:4" ht="31.5" customHeight="1">
      <c r="A11" s="79" t="s">
        <v>58</v>
      </c>
      <c r="B11" s="89" t="s">
        <v>168</v>
      </c>
      <c r="C11" s="80">
        <f>'[10]Plan 2015'!$C11</f>
        <v>265401</v>
      </c>
      <c r="D11" s="109"/>
    </row>
    <row r="12" spans="1:4" ht="31.5" customHeight="1">
      <c r="A12" s="79" t="s">
        <v>169</v>
      </c>
      <c r="B12" s="89" t="s">
        <v>172</v>
      </c>
      <c r="C12" s="80">
        <f>'[10]Plan 2015'!$C12</f>
        <v>239163</v>
      </c>
      <c r="D12" s="109"/>
    </row>
    <row r="13" spans="1:4" ht="31.5" customHeight="1">
      <c r="A13" s="79" t="s">
        <v>170</v>
      </c>
      <c r="B13" s="89" t="s">
        <v>173</v>
      </c>
      <c r="C13" s="80">
        <f>'[10]Plan 2015'!$C13</f>
        <v>114295</v>
      </c>
      <c r="D13" s="109"/>
    </row>
    <row r="14" spans="1:4" ht="31.5" customHeight="1">
      <c r="A14" s="79" t="s">
        <v>171</v>
      </c>
      <c r="B14" s="89" t="s">
        <v>174</v>
      </c>
      <c r="C14" s="80">
        <f>'[10]Plan 2015'!$C14</f>
        <v>60354</v>
      </c>
      <c r="D14" s="109"/>
    </row>
    <row r="15" spans="1:4" ht="33" customHeight="1">
      <c r="A15" s="30" t="s">
        <v>4</v>
      </c>
      <c r="B15" s="78" t="s">
        <v>146</v>
      </c>
      <c r="C15" s="80">
        <f>'[10]Plan 2015'!$C15</f>
        <v>153103</v>
      </c>
      <c r="D15" s="109"/>
    </row>
    <row r="16" spans="1:4" ht="33" customHeight="1">
      <c r="A16" s="30" t="s">
        <v>5</v>
      </c>
      <c r="B16" s="78" t="s">
        <v>142</v>
      </c>
      <c r="C16" s="80">
        <f>'[10]Plan 2015'!$C16</f>
        <v>199055</v>
      </c>
      <c r="D16" s="109"/>
    </row>
    <row r="17" spans="1:4" ht="33" customHeight="1">
      <c r="A17" s="30" t="s">
        <v>6</v>
      </c>
      <c r="B17" s="78" t="s">
        <v>148</v>
      </c>
      <c r="C17" s="80">
        <f>'[10]Plan 2015'!$C17</f>
        <v>113452</v>
      </c>
      <c r="D17" s="109"/>
    </row>
    <row r="18" spans="1:4" ht="33" customHeight="1">
      <c r="A18" s="30" t="s">
        <v>7</v>
      </c>
      <c r="B18" s="78" t="s">
        <v>147</v>
      </c>
      <c r="C18" s="80">
        <f>'[10]Plan 2015'!$C18</f>
        <v>35692</v>
      </c>
      <c r="D18" s="109"/>
    </row>
    <row r="19" spans="1:4" ht="33" customHeight="1">
      <c r="A19" s="30" t="s">
        <v>8</v>
      </c>
      <c r="B19" s="78" t="s">
        <v>143</v>
      </c>
      <c r="C19" s="80">
        <f>'[10]Plan 2015'!$C19</f>
        <v>181874</v>
      </c>
      <c r="D19" s="109"/>
    </row>
    <row r="20" spans="1:4" ht="33" customHeight="1">
      <c r="A20" s="30" t="s">
        <v>9</v>
      </c>
      <c r="B20" s="78" t="s">
        <v>144</v>
      </c>
      <c r="C20" s="80">
        <f>'[10]Plan 2015'!$C20</f>
        <v>50000</v>
      </c>
      <c r="D20" s="109"/>
    </row>
    <row r="21" spans="1:4" ht="33" customHeight="1">
      <c r="A21" s="30" t="s">
        <v>10</v>
      </c>
      <c r="B21" s="78" t="s">
        <v>149</v>
      </c>
      <c r="C21" s="80">
        <f>'[10]Plan 2015'!$C21</f>
        <v>1701</v>
      </c>
      <c r="D21" s="109"/>
    </row>
    <row r="22" spans="1:4" ht="46.5" customHeight="1">
      <c r="A22" s="30" t="s">
        <v>11</v>
      </c>
      <c r="B22" s="78" t="s">
        <v>145</v>
      </c>
      <c r="C22" s="80">
        <f>'[10]Plan 2015'!$C22</f>
        <v>12326</v>
      </c>
      <c r="D22" s="109"/>
    </row>
    <row r="23" spans="1:4" ht="33" customHeight="1">
      <c r="A23" s="30" t="s">
        <v>12</v>
      </c>
      <c r="B23" s="78" t="s">
        <v>198</v>
      </c>
      <c r="C23" s="80">
        <f>'[10]Plan 2015'!$C23</f>
        <v>141698</v>
      </c>
      <c r="D23" s="109"/>
    </row>
    <row r="24" spans="1:4" ht="33" customHeight="1">
      <c r="A24" s="30" t="s">
        <v>13</v>
      </c>
      <c r="B24" s="78" t="s">
        <v>176</v>
      </c>
      <c r="C24" s="80">
        <f>'[10]Plan 2015'!$C24</f>
        <v>74000</v>
      </c>
      <c r="D24" s="109"/>
    </row>
    <row r="25" spans="1:4" ht="33" customHeight="1">
      <c r="A25" s="31" t="s">
        <v>14</v>
      </c>
      <c r="B25" s="78" t="s">
        <v>177</v>
      </c>
      <c r="C25" s="80">
        <f>'[10]Plan 2015'!$C25</f>
        <v>646312</v>
      </c>
      <c r="D25" s="109"/>
    </row>
    <row r="26" spans="1:4" ht="31.5">
      <c r="A26" s="29" t="s">
        <v>150</v>
      </c>
      <c r="B26" s="89" t="s">
        <v>179</v>
      </c>
      <c r="C26" s="80">
        <f>'[10]Plan 2015'!$C26</f>
        <v>642312</v>
      </c>
      <c r="D26" s="109"/>
    </row>
    <row r="27" spans="1:4" ht="31.5" customHeight="1">
      <c r="A27" s="79" t="s">
        <v>178</v>
      </c>
      <c r="B27" s="89" t="s">
        <v>181</v>
      </c>
      <c r="C27" s="80">
        <f>'[10]Plan 2015'!$C27</f>
        <v>3000</v>
      </c>
      <c r="D27" s="109"/>
    </row>
    <row r="28" spans="1:4" ht="31.5" customHeight="1">
      <c r="A28" s="79" t="s">
        <v>182</v>
      </c>
      <c r="B28" s="89" t="s">
        <v>180</v>
      </c>
      <c r="C28" s="80">
        <f>'[10]Plan 2015'!$C28</f>
        <v>1000</v>
      </c>
      <c r="D28" s="109"/>
    </row>
    <row r="29" spans="1:4" ht="33" customHeight="1">
      <c r="A29" s="32" t="s">
        <v>15</v>
      </c>
      <c r="B29" s="37" t="s">
        <v>126</v>
      </c>
      <c r="C29" s="80">
        <f>'[10]Plan 2015'!$C29</f>
        <v>0</v>
      </c>
      <c r="D29" s="109"/>
    </row>
    <row r="30" spans="1:4" ht="33" customHeight="1">
      <c r="A30" s="32" t="s">
        <v>123</v>
      </c>
      <c r="B30" s="41" t="s">
        <v>183</v>
      </c>
      <c r="C30" s="80">
        <f>'[10]Plan 2015'!$C30</f>
        <v>0</v>
      </c>
      <c r="D30" s="109"/>
    </row>
    <row r="31" spans="1:4" ht="31.5" customHeight="1">
      <c r="A31" s="79" t="s">
        <v>184</v>
      </c>
      <c r="B31" s="89" t="s">
        <v>200</v>
      </c>
      <c r="C31" s="80">
        <f>'[10]Plan 2015'!$C31</f>
        <v>0</v>
      </c>
      <c r="D31" s="109"/>
    </row>
    <row r="32" spans="1:4" ht="33" customHeight="1">
      <c r="A32" s="32" t="s">
        <v>124</v>
      </c>
      <c r="B32" s="38" t="s">
        <v>127</v>
      </c>
      <c r="C32" s="80">
        <f>'[10]Plan 2015'!$C32</f>
        <v>286204</v>
      </c>
      <c r="D32" s="109"/>
    </row>
    <row r="33" spans="1:4" ht="33" customHeight="1">
      <c r="A33" s="32" t="s">
        <v>125</v>
      </c>
      <c r="B33" s="41" t="s">
        <v>199</v>
      </c>
      <c r="C33" s="80">
        <f>'[10]Plan 2015'!$C33</f>
        <v>5000</v>
      </c>
      <c r="D33" s="109"/>
    </row>
    <row r="34" spans="1:4" s="5" customFormat="1" ht="31.5" customHeight="1">
      <c r="A34" s="33" t="s">
        <v>60</v>
      </c>
      <c r="B34" s="39" t="s">
        <v>61</v>
      </c>
      <c r="C34" s="83">
        <f>'[10]Plan 2015'!$C34</f>
        <v>0</v>
      </c>
      <c r="D34" s="109"/>
    </row>
    <row r="35" spans="1:4" s="5" customFormat="1" ht="31.5" customHeight="1">
      <c r="A35" s="33" t="s">
        <v>59</v>
      </c>
      <c r="B35" s="39" t="s">
        <v>62</v>
      </c>
      <c r="C35" s="83">
        <f>'[10]Plan 2015'!$C35</f>
        <v>141204</v>
      </c>
      <c r="D35" s="109"/>
    </row>
    <row r="36" spans="1:4" s="5" customFormat="1" ht="42.75" customHeight="1">
      <c r="A36" s="33" t="s">
        <v>185</v>
      </c>
      <c r="B36" s="39" t="s">
        <v>186</v>
      </c>
      <c r="C36" s="83">
        <f>C12+C14+C25+C31</f>
        <v>945829</v>
      </c>
      <c r="D36" s="109"/>
    </row>
    <row r="37" spans="1:4" s="3" customFormat="1" ht="30" customHeight="1">
      <c r="A37" s="27" t="s">
        <v>16</v>
      </c>
      <c r="B37" s="46" t="s">
        <v>196</v>
      </c>
      <c r="C37" s="25">
        <f>C38+C39+C40+C48+C50+C56+C57+C55</f>
        <v>40427</v>
      </c>
      <c r="D37" s="109"/>
    </row>
    <row r="38" spans="1:4" ht="28.5" customHeight="1">
      <c r="A38" s="32" t="s">
        <v>17</v>
      </c>
      <c r="B38" s="41" t="s">
        <v>18</v>
      </c>
      <c r="C38" s="80">
        <f>'[10]Plan 2015'!$C38</f>
        <v>1699</v>
      </c>
      <c r="D38" s="109"/>
    </row>
    <row r="39" spans="1:4" ht="28.5" customHeight="1">
      <c r="A39" s="32" t="s">
        <v>19</v>
      </c>
      <c r="B39" s="41" t="s">
        <v>20</v>
      </c>
      <c r="C39" s="80">
        <f>'[10]Plan 2015'!$C39</f>
        <v>5578</v>
      </c>
      <c r="D39" s="109"/>
    </row>
    <row r="40" spans="1:4" ht="28.5" customHeight="1">
      <c r="A40" s="32" t="s">
        <v>21</v>
      </c>
      <c r="B40" s="42" t="s">
        <v>32</v>
      </c>
      <c r="C40" s="84">
        <f>C41+C43+C44+C45+C46+C47</f>
        <v>281</v>
      </c>
      <c r="D40" s="109"/>
    </row>
    <row r="41" spans="1:4" ht="28.5" customHeight="1">
      <c r="A41" s="43" t="s">
        <v>40</v>
      </c>
      <c r="B41" s="44" t="s">
        <v>33</v>
      </c>
      <c r="C41" s="80">
        <f>'[10]Plan 2015'!$C41</f>
        <v>24</v>
      </c>
      <c r="D41" s="109"/>
    </row>
    <row r="42" spans="1:4" ht="28.5" customHeight="1">
      <c r="A42" s="43" t="s">
        <v>41</v>
      </c>
      <c r="B42" s="45" t="s">
        <v>34</v>
      </c>
      <c r="C42" s="80">
        <f>'[10]Plan 2015'!$C42</f>
        <v>24</v>
      </c>
      <c r="D42" s="109"/>
    </row>
    <row r="43" spans="1:4" ht="28.5" customHeight="1">
      <c r="A43" s="43" t="s">
        <v>42</v>
      </c>
      <c r="B43" s="44" t="s">
        <v>35</v>
      </c>
      <c r="C43" s="80">
        <f>'[10]Plan 2015'!$C43</f>
        <v>52</v>
      </c>
      <c r="D43" s="109"/>
    </row>
    <row r="44" spans="1:4" ht="28.5" customHeight="1">
      <c r="A44" s="43" t="s">
        <v>43</v>
      </c>
      <c r="B44" s="44" t="s">
        <v>36</v>
      </c>
      <c r="C44" s="80">
        <f>'[10]Plan 2015'!$C44</f>
        <v>0</v>
      </c>
      <c r="D44" s="109"/>
    </row>
    <row r="45" spans="1:4" ht="28.5" customHeight="1">
      <c r="A45" s="43" t="s">
        <v>44</v>
      </c>
      <c r="B45" s="44" t="s">
        <v>37</v>
      </c>
      <c r="C45" s="80">
        <f>'[10]Plan 2015'!$C45</f>
        <v>0</v>
      </c>
      <c r="D45" s="109"/>
    </row>
    <row r="46" spans="1:4" ht="28.5" customHeight="1">
      <c r="A46" s="43" t="s">
        <v>45</v>
      </c>
      <c r="B46" s="44" t="s">
        <v>38</v>
      </c>
      <c r="C46" s="80">
        <f>'[10]Plan 2015'!$C46</f>
        <v>150</v>
      </c>
      <c r="D46" s="109"/>
    </row>
    <row r="47" spans="1:4" ht="28.5" customHeight="1">
      <c r="A47" s="43" t="s">
        <v>46</v>
      </c>
      <c r="B47" s="44" t="s">
        <v>39</v>
      </c>
      <c r="C47" s="80">
        <f>'[10]Plan 2015'!$C47</f>
        <v>55</v>
      </c>
      <c r="D47" s="109"/>
    </row>
    <row r="48" spans="1:4" ht="28.5" customHeight="1">
      <c r="A48" s="32" t="s">
        <v>22</v>
      </c>
      <c r="B48" s="41" t="s">
        <v>187</v>
      </c>
      <c r="C48" s="80">
        <f>'[10]Plan 2015'!$C48</f>
        <v>22235</v>
      </c>
      <c r="D48" s="109"/>
    </row>
    <row r="49" spans="1:4" ht="28.5" customHeight="1">
      <c r="A49" s="43" t="s">
        <v>188</v>
      </c>
      <c r="B49" s="44" t="s">
        <v>189</v>
      </c>
      <c r="C49" s="80">
        <f>'[10]Plan 2015'!$C49</f>
        <v>24</v>
      </c>
      <c r="D49" s="109"/>
    </row>
    <row r="50" spans="1:4" ht="28.5" customHeight="1">
      <c r="A50" s="32" t="s">
        <v>23</v>
      </c>
      <c r="B50" s="42" t="s">
        <v>55</v>
      </c>
      <c r="C50" s="84">
        <f>C51+C52+C53+C54</f>
        <v>4934</v>
      </c>
      <c r="D50" s="109"/>
    </row>
    <row r="51" spans="1:4" ht="28.5" customHeight="1">
      <c r="A51" s="43" t="s">
        <v>51</v>
      </c>
      <c r="B51" s="44" t="s">
        <v>47</v>
      </c>
      <c r="C51" s="80">
        <f>'[10]Plan 2015'!$C51</f>
        <v>3822</v>
      </c>
      <c r="D51" s="109"/>
    </row>
    <row r="52" spans="1:4" ht="28.5" customHeight="1">
      <c r="A52" s="43" t="s">
        <v>52</v>
      </c>
      <c r="B52" s="44" t="s">
        <v>48</v>
      </c>
      <c r="C52" s="80">
        <f>'[10]Plan 2015'!$C52</f>
        <v>545</v>
      </c>
      <c r="D52" s="109"/>
    </row>
    <row r="53" spans="1:4" ht="28.5" customHeight="1">
      <c r="A53" s="43" t="s">
        <v>53</v>
      </c>
      <c r="B53" s="44" t="s">
        <v>49</v>
      </c>
      <c r="C53" s="80">
        <f>'[10]Plan 2015'!$C53</f>
        <v>0</v>
      </c>
      <c r="D53" s="109"/>
    </row>
    <row r="54" spans="1:4" ht="28.5" customHeight="1">
      <c r="A54" s="43" t="s">
        <v>54</v>
      </c>
      <c r="B54" s="44" t="s">
        <v>50</v>
      </c>
      <c r="C54" s="80">
        <f>'[10]Plan 2015'!$C54</f>
        <v>567</v>
      </c>
      <c r="D54" s="109"/>
    </row>
    <row r="55" spans="1:4" ht="28.5" customHeight="1">
      <c r="A55" s="32" t="s">
        <v>24</v>
      </c>
      <c r="B55" s="41" t="s">
        <v>25</v>
      </c>
      <c r="C55" s="80">
        <f>'[10]Plan 2015'!$C55</f>
        <v>0</v>
      </c>
      <c r="D55" s="109"/>
    </row>
    <row r="56" spans="1:4" ht="28.5" customHeight="1">
      <c r="A56" s="32" t="s">
        <v>26</v>
      </c>
      <c r="B56" s="41" t="s">
        <v>190</v>
      </c>
      <c r="C56" s="80">
        <f>'[10]Plan 2015'!$C56</f>
        <v>5400</v>
      </c>
      <c r="D56" s="109"/>
    </row>
    <row r="57" spans="1:4" ht="28.5" customHeight="1">
      <c r="A57" s="32" t="s">
        <v>27</v>
      </c>
      <c r="B57" s="41" t="s">
        <v>28</v>
      </c>
      <c r="C57" s="80">
        <f>'[10]Plan 2015'!$C57</f>
        <v>300</v>
      </c>
      <c r="D57" s="109"/>
    </row>
    <row r="58" spans="1:4" s="3" customFormat="1" ht="30" customHeight="1">
      <c r="A58" s="34" t="s">
        <v>29</v>
      </c>
      <c r="B58" s="46" t="s">
        <v>191</v>
      </c>
      <c r="C58" s="82">
        <f>C59+C60+C61+C62</f>
        <v>18760</v>
      </c>
      <c r="D58" s="109"/>
    </row>
    <row r="59" spans="1:4" ht="42" customHeight="1">
      <c r="A59" s="32" t="s">
        <v>106</v>
      </c>
      <c r="B59" s="41" t="s">
        <v>128</v>
      </c>
      <c r="C59" s="80">
        <f>'[10]Plan 2015'!$C59</f>
        <v>0</v>
      </c>
      <c r="D59" s="109"/>
    </row>
    <row r="60" spans="1:4" ht="31.5" customHeight="1">
      <c r="A60" s="32" t="s">
        <v>30</v>
      </c>
      <c r="B60" s="41" t="s">
        <v>57</v>
      </c>
      <c r="C60" s="80">
        <f>'[10]Plan 2015'!$C60</f>
        <v>16095</v>
      </c>
      <c r="D60" s="109"/>
    </row>
    <row r="61" spans="1:4" ht="31.5" customHeight="1">
      <c r="A61" s="32" t="s">
        <v>31</v>
      </c>
      <c r="B61" s="41" t="s">
        <v>108</v>
      </c>
      <c r="C61" s="80">
        <f>'[10]Plan 2015'!$C61</f>
        <v>0</v>
      </c>
      <c r="D61" s="109"/>
    </row>
    <row r="62" spans="1:4" ht="31.5" customHeight="1">
      <c r="A62" s="32" t="s">
        <v>107</v>
      </c>
      <c r="B62" s="41" t="s">
        <v>109</v>
      </c>
      <c r="C62" s="80">
        <f>'[10]Plan 2015'!$C62</f>
        <v>2665</v>
      </c>
      <c r="D62" s="109"/>
    </row>
    <row r="63" spans="1:4" ht="32.25" customHeight="1">
      <c r="A63" s="34" t="s">
        <v>114</v>
      </c>
      <c r="B63" s="46" t="s">
        <v>135</v>
      </c>
      <c r="C63" s="82">
        <f>'[10]Plan 2015'!$C63</f>
        <v>300</v>
      </c>
      <c r="D63" s="109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Tyszka Norbert</dc:creator>
  <cp:keywords/>
  <dc:description/>
  <cp:lastModifiedBy>Tyszka Norbert</cp:lastModifiedBy>
  <cp:lastPrinted>2014-07-30T07:40:52Z</cp:lastPrinted>
  <dcterms:created xsi:type="dcterms:W3CDTF">2005-07-21T09:51:05Z</dcterms:created>
  <dcterms:modified xsi:type="dcterms:W3CDTF">2014-08-01T13:19:20Z</dcterms:modified>
  <cp:category/>
  <cp:version/>
  <cp:contentType/>
  <cp:contentStatus/>
</cp:coreProperties>
</file>