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60" windowWidth="12120" windowHeight="783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r:id="rId20"/>
    <sheet name="Plan po zm. łącznie  NFZ" sheetId="21" r:id="rId21"/>
  </sheets>
  <externalReferences>
    <externalReference r:id="rId24"/>
    <externalReference r:id="rId25"/>
    <externalReference r:id="rId26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_xlfn.IFERROR" hidden="1">#NAME?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19">'Łącznie'!$A$1:$T$62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20">'Plan po zm. łącznie  NFZ'!$A$2:$U$63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<sst xmlns="http://schemas.openxmlformats.org/spreadsheetml/2006/main" count="2757" uniqueCount="254">
  <si>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</si>
  <si>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</si>
  <si>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</si>
  <si>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</si>
  <si>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</si>
  <si>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</si>
  <si>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</si>
  <si>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</si>
  <si>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</si>
  <si>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</si>
  <si>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</si>
  <si>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</si>
  <si>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</si>
  <si>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</si>
  <si>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</si>
  <si>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</si>
  <si>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</si>
  <si>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</si>
  <si>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</si>
  <si>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</si>
  <si>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</si>
  <si>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</si>
  <si>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</si>
  <si>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</si>
  <si>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</si>
  <si>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</si>
  <si>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</si>
  <si>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</si>
  <si>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</si>
  <si>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</si>
  <si>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</si>
  <si>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</si>
  <si>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</si>
  <si>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</si>
  <si>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</si>
  <si>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</si>
  <si>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</si>
  <si>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</si>
  <si>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</si>
  <si>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</si>
  <si>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</si>
  <si>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</si>
  <si>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</si>
  <si>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</si>
  <si>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</si>
  <si>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</si>
  <si>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</si>
  <si>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</si>
  <si>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</si>
  <si>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</si>
  <si>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</si>
  <si>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</si>
  <si>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</si>
  <si>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</si>
  <si>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</si>
  <si>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</si>
  <si>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</si>
  <si>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</si>
  <si>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</si>
  <si>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</si>
  <si>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</si>
  <si>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</si>
  <si>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</si>
  <si>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</si>
  <si>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</si>
  <si>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</si>
  <si>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</si>
  <si>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</si>
  <si>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</si>
  <si>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</si>
  <si>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</si>
  <si>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</si>
  <si>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</si>
  <si>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</si>
  <si>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</si>
  <si>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</si>
  <si>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</si>
  <si>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</si>
  <si>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</si>
  <si>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</si>
  <si>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</si>
  <si>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</si>
  <si>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</si>
  <si>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</si>
  <si>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</si>
  <si>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</si>
  <si>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</si>
  <si>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</si>
  <si>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</si>
  <si>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</si>
  <si>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</si>
  <si>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</si>
  <si>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</si>
  <si>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</si>
  <si>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</si>
  <si>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</si>
  <si>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</si>
  <si>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</si>
  <si>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</si>
  <si>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</si>
  <si>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</si>
  <si>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</si>
  <si>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</si>
  <si>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</si>
  <si>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</si>
  <si>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</si>
  <si>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</si>
  <si>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</si>
  <si>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</si>
  <si>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</si>
  <si>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</si>
  <si>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</si>
  <si>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</si>
  <si>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</si>
  <si>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</si>
  <si>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</si>
  <si>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</si>
  <si>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</si>
  <si>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</si>
  <si>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</si>
  <si>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</si>
  <si>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</si>
  <si>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</si>
  <si>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</si>
  <si>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</si>
  <si>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</si>
  <si>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</si>
  <si>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</si>
  <si>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</si>
  <si>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</si>
  <si>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</si>
  <si>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</si>
  <si>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</si>
  <si>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</si>
  <si>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</si>
  <si>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</si>
  <si>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</si>
  <si>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</si>
  <si>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</si>
  <si>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</si>
  <si>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</si>
  <si>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</si>
  <si>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</si>
  <si>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</si>
  <si>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</si>
  <si>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</si>
  <si>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</si>
  <si>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</si>
  <si>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</si>
  <si>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</si>
  <si>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</si>
  <si>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</si>
  <si>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</si>
  <si>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</si>
  <si>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</si>
  <si>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</si>
  <si>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</si>
  <si>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</si>
  <si>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</si>
  <si>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</si>
  <si>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</si>
  <si>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</si>
  <si>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</si>
  <si>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</si>
  <si>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</si>
  <si>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</si>
  <si>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</si>
  <si>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</si>
  <si>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</si>
  <si>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</si>
  <si>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</si>
  <si>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</si>
  <si>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</si>
  <si>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</si>
  <si>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</si>
  <si>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</si>
  <si>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</si>
  <si>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</si>
  <si>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</si>
  <si>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</si>
  <si>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</si>
  <si>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</si>
  <si>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</si>
  <si>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</si>
  <si>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</si>
  <si>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</si>
  <si>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</si>
  <si>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</si>
  <si>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</si>
  <si>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</si>
  <si>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</si>
  <si>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</si>
  <si>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</si>
  <si>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</si>
  <si>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</si>
  <si>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</si>
  <si>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</si>
  <si>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</si>
  <si>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</si>
  <si>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</si>
  <si>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</si>
  <si>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</si>
  <si>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</si>
  <si>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</si>
  <si>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</si>
  <si>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</si>
  <si>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</si>
  <si>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</si>
  <si>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</si>
  <si>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</si>
  <si>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</si>
  <si>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</si>
  <si>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</si>
  <si>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</si>
  <si>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</si>
  <si>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</si>
  <si>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</si>
  <si>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</si>
  <si>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</si>
  <si>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</si>
  <si>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</si>
  <si>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</si>
  <si>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</si>
  <si>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</si>
  <si>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</si>
  <si>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</si>
  <si>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</si>
  <si>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</si>
  <si>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</si>
  <si>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</si>
  <si>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</si>
  <si>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NFZ RAZEM</t>
  </si>
  <si>
    <t>Plan NFZ na 2015 r. po zmianie</t>
  </si>
  <si>
    <t>Plan na
2015 rok</t>
  </si>
  <si>
    <t>Przychody netto z działalności
(1-2+3-4-5) + A1 + A2 + A3 + A4</t>
  </si>
  <si>
    <t>Odpis na taryfikację świdczeń, o którym mowa w art. 31t ust. 5-8 ustawy</t>
  </si>
  <si>
    <t>dotacje z budżetu państwa na finansowanie zadań, o których mowa w art. 97 ust. 3 pkt 2a, 2b, 3 i 3b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</si>
  <si>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</si>
  <si>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</si>
  <si>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</si>
  <si>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</si>
  <si>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</si>
  <si>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</si>
  <si>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</si>
  <si>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</si>
  <si>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</si>
  <si>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</si>
  <si>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</si>
  <si>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</si>
  <si>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świadczeń opieki zdrowotnej  (B2.1 + … + B2.19)</t>
  </si>
  <si>
    <t>Koszty świadczeń opieki zdrowotnej  (B2.1+...+B2.19)</t>
  </si>
  <si>
    <t>Koszty administracyjne ( D1+...+D8 )</t>
  </si>
  <si>
    <t>podatki i opłaty, z tego</t>
  </si>
  <si>
    <t>ZMIANA PLANU FINANSOWEGO NARODOWEGO FUNDUSZU ZDROWIA NA 2015 ROK Z 7 STYCZNIA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</si>
</sst>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2" fillId="33" borderId="0" xfId="7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12" fillId="36" borderId="10" xfId="68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49" fontId="6" fillId="36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34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55" zoomScaleNormal="55" zoomScaleSheetLayoutView="55" zoomScalePageLayoutView="0" workbookViewId="0" topLeftCell="A1">
      <pane xSplit="2" ySplit="6" topLeftCell="C43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G1" sqref="G1:I16384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6" width="20.75390625" style="7" customWidth="1"/>
    <col min="7" max="7" width="27.375" style="142" customWidth="1"/>
    <col min="8" max="8" width="18.125" style="7" customWidth="1"/>
    <col min="9" max="9" width="29.375" style="7" customWidth="1"/>
    <col min="10" max="16384" width="9.125" style="7" customWidth="1"/>
  </cols>
  <sheetData>
    <row r="1" spans="1:7" s="75" customFormat="1" ht="40.5" customHeight="1">
      <c r="A1" s="150" t="s">
        <v>253</v>
      </c>
      <c r="B1" s="150"/>
      <c r="C1" s="150"/>
      <c r="D1" s="150"/>
      <c r="E1" s="150"/>
      <c r="F1" s="150"/>
      <c r="G1" s="137"/>
    </row>
    <row r="2" spans="1:7" s="49" customFormat="1" ht="35.25" customHeight="1">
      <c r="A2" s="146" t="s">
        <v>185</v>
      </c>
      <c r="B2" s="146"/>
      <c r="C2" s="91"/>
      <c r="G2" s="138"/>
    </row>
    <row r="3" spans="1:7" s="10" customFormat="1" ht="36" customHeight="1">
      <c r="A3" s="8"/>
      <c r="B3" s="9"/>
      <c r="C3" s="87"/>
      <c r="D3" s="87"/>
      <c r="E3" s="87" t="s">
        <v>158</v>
      </c>
      <c r="G3" s="139"/>
    </row>
    <row r="4" spans="1:7" s="11" customFormat="1" ht="38.2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  <c r="G4" s="140"/>
    </row>
    <row r="5" spans="1:8" s="11" customFormat="1" ht="49.5" customHeight="1">
      <c r="A5" s="147"/>
      <c r="B5" s="147"/>
      <c r="C5" s="149"/>
      <c r="D5" s="149"/>
      <c r="E5" s="151"/>
      <c r="F5" s="151"/>
      <c r="G5" s="140"/>
      <c r="H5" s="123"/>
    </row>
    <row r="6" spans="1:7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  <c r="G6" s="141"/>
    </row>
    <row r="7" spans="1:8" s="14" customFormat="1" ht="63.75" customHeight="1">
      <c r="A7" s="53">
        <v>1</v>
      </c>
      <c r="B7" s="54" t="s">
        <v>239</v>
      </c>
      <c r="C7" s="13">
        <f>C8+C9</f>
        <v>66851829</v>
      </c>
      <c r="D7" s="13">
        <f>D8+D9</f>
        <v>66851829</v>
      </c>
      <c r="E7" s="13" t="str">
        <f>IF(C7=D7,"-",D7-C7)</f>
        <v>-</v>
      </c>
      <c r="F7" s="103">
        <f>IF(C7=0,"-",D7/C7)</f>
        <v>1</v>
      </c>
      <c r="G7" s="123"/>
      <c r="H7" s="123"/>
    </row>
    <row r="8" spans="1:8" ht="30" customHeight="1">
      <c r="A8" s="55" t="s">
        <v>77</v>
      </c>
      <c r="B8" s="56" t="s">
        <v>78</v>
      </c>
      <c r="C8" s="15">
        <v>63563365</v>
      </c>
      <c r="D8" s="15">
        <f>C8</f>
        <v>63563365</v>
      </c>
      <c r="E8" s="15" t="str">
        <f aca="true" t="shared" si="0" ref="E8:E80">IF(C8=D8,"-",D8-C8)</f>
        <v>-</v>
      </c>
      <c r="F8" s="104">
        <f aca="true" t="shared" si="1" ref="F8:F80">IF(C8=0,"-",D8/C8)</f>
        <v>1</v>
      </c>
      <c r="H8" s="123"/>
    </row>
    <row r="9" spans="1:8" ht="30" customHeight="1">
      <c r="A9" s="55" t="s">
        <v>79</v>
      </c>
      <c r="B9" s="56" t="s">
        <v>80</v>
      </c>
      <c r="C9" s="15">
        <v>3288464</v>
      </c>
      <c r="D9" s="15">
        <f>C9</f>
        <v>3288464</v>
      </c>
      <c r="E9" s="15" t="str">
        <f t="shared" si="0"/>
        <v>-</v>
      </c>
      <c r="F9" s="104">
        <f t="shared" si="1"/>
        <v>1</v>
      </c>
      <c r="H9" s="123"/>
    </row>
    <row r="10" spans="1:8" s="14" customFormat="1" ht="38.25" customHeight="1">
      <c r="A10" s="53">
        <v>2</v>
      </c>
      <c r="B10" s="54" t="s">
        <v>240</v>
      </c>
      <c r="C10" s="13">
        <f>C11+C12</f>
        <v>576229</v>
      </c>
      <c r="D10" s="13">
        <f>D11+D12</f>
        <v>529432</v>
      </c>
      <c r="E10" s="13">
        <f t="shared" si="0"/>
        <v>-46797</v>
      </c>
      <c r="F10" s="103">
        <f t="shared" si="1"/>
        <v>0.9188</v>
      </c>
      <c r="G10" s="123"/>
      <c r="H10" s="123"/>
    </row>
    <row r="11" spans="1:8" ht="30" customHeight="1">
      <c r="A11" s="55" t="s">
        <v>81</v>
      </c>
      <c r="B11" s="56" t="s">
        <v>82</v>
      </c>
      <c r="C11" s="15">
        <v>576229</v>
      </c>
      <c r="D11" s="15">
        <f>C11-46797</f>
        <v>529432</v>
      </c>
      <c r="E11" s="15">
        <f t="shared" si="0"/>
        <v>-46797</v>
      </c>
      <c r="F11" s="104">
        <f t="shared" si="1"/>
        <v>0.9188</v>
      </c>
      <c r="H11" s="123"/>
    </row>
    <row r="12" spans="1:8" ht="30" customHeight="1">
      <c r="A12" s="55" t="s">
        <v>83</v>
      </c>
      <c r="B12" s="56" t="s">
        <v>84</v>
      </c>
      <c r="C12" s="15">
        <v>0</v>
      </c>
      <c r="D12" s="15">
        <f>C12</f>
        <v>0</v>
      </c>
      <c r="E12" s="15" t="str">
        <f t="shared" si="0"/>
        <v>-</v>
      </c>
      <c r="F12" s="104" t="str">
        <f t="shared" si="1"/>
        <v>-</v>
      </c>
      <c r="H12" s="123"/>
    </row>
    <row r="13" spans="1:8" s="14" customFormat="1" ht="39.75" customHeight="1">
      <c r="A13" s="53">
        <v>3</v>
      </c>
      <c r="B13" s="54" t="s">
        <v>241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3">
        <f t="shared" si="1"/>
        <v>1</v>
      </c>
      <c r="G13" s="123"/>
      <c r="H13" s="123"/>
    </row>
    <row r="14" spans="1:8" ht="30" customHeight="1">
      <c r="A14" s="55" t="s">
        <v>85</v>
      </c>
      <c r="B14" s="56" t="s">
        <v>78</v>
      </c>
      <c r="C14" s="15">
        <v>100000</v>
      </c>
      <c r="D14" s="15">
        <f>C14</f>
        <v>100000</v>
      </c>
      <c r="E14" s="15" t="str">
        <f t="shared" si="0"/>
        <v>-</v>
      </c>
      <c r="F14" s="104">
        <f t="shared" si="1"/>
        <v>1</v>
      </c>
      <c r="H14" s="123"/>
    </row>
    <row r="15" spans="1:8" ht="30" customHeight="1">
      <c r="A15" s="55" t="s">
        <v>86</v>
      </c>
      <c r="B15" s="56" t="s">
        <v>80</v>
      </c>
      <c r="C15" s="15">
        <v>0</v>
      </c>
      <c r="D15" s="15">
        <f>C15</f>
        <v>0</v>
      </c>
      <c r="E15" s="15" t="str">
        <f t="shared" si="0"/>
        <v>-</v>
      </c>
      <c r="F15" s="104" t="str">
        <f t="shared" si="1"/>
        <v>-</v>
      </c>
      <c r="H15" s="123"/>
    </row>
    <row r="16" spans="1:8" s="14" customFormat="1" ht="39" customHeight="1">
      <c r="A16" s="53">
        <v>4</v>
      </c>
      <c r="B16" s="54" t="s">
        <v>242</v>
      </c>
      <c r="C16" s="13">
        <f>C17+C18</f>
        <v>127568</v>
      </c>
      <c r="D16" s="13">
        <f>D17+D18</f>
        <v>127568</v>
      </c>
      <c r="E16" s="13" t="str">
        <f t="shared" si="0"/>
        <v>-</v>
      </c>
      <c r="F16" s="103">
        <f t="shared" si="1"/>
        <v>1</v>
      </c>
      <c r="G16" s="123"/>
      <c r="H16" s="123"/>
    </row>
    <row r="17" spans="1:8" ht="30" customHeight="1">
      <c r="A17" s="57" t="s">
        <v>87</v>
      </c>
      <c r="B17" s="56" t="s">
        <v>88</v>
      </c>
      <c r="C17" s="15">
        <v>124715</v>
      </c>
      <c r="D17" s="15">
        <f>C17</f>
        <v>124715</v>
      </c>
      <c r="E17" s="15" t="str">
        <f t="shared" si="0"/>
        <v>-</v>
      </c>
      <c r="F17" s="104">
        <f t="shared" si="1"/>
        <v>1</v>
      </c>
      <c r="H17" s="123"/>
    </row>
    <row r="18" spans="1:8" ht="30" customHeight="1">
      <c r="A18" s="57" t="s">
        <v>89</v>
      </c>
      <c r="B18" s="56" t="s">
        <v>90</v>
      </c>
      <c r="C18" s="15">
        <v>2853</v>
      </c>
      <c r="D18" s="15">
        <f>C18</f>
        <v>2853</v>
      </c>
      <c r="E18" s="15" t="str">
        <f t="shared" si="0"/>
        <v>-</v>
      </c>
      <c r="F18" s="104">
        <f t="shared" si="1"/>
        <v>1</v>
      </c>
      <c r="H18" s="123"/>
    </row>
    <row r="19" spans="1:8" s="14" customFormat="1" ht="39" customHeight="1">
      <c r="A19" s="53">
        <v>5</v>
      </c>
      <c r="B19" s="54" t="s">
        <v>235</v>
      </c>
      <c r="C19" s="13">
        <v>0</v>
      </c>
      <c r="D19" s="13">
        <f>C19+46797</f>
        <v>46797</v>
      </c>
      <c r="E19" s="13">
        <f t="shared" si="0"/>
        <v>46797</v>
      </c>
      <c r="F19" s="103" t="str">
        <f t="shared" si="1"/>
        <v>-</v>
      </c>
      <c r="G19" s="123"/>
      <c r="H19" s="123"/>
    </row>
    <row r="20" spans="1:8" s="14" customFormat="1" ht="63.75" customHeight="1">
      <c r="A20" s="58" t="s">
        <v>143</v>
      </c>
      <c r="B20" s="59" t="s">
        <v>234</v>
      </c>
      <c r="C20" s="13">
        <f>(C7-C10+C13-C16-C19)+C21+C22+C23+C24</f>
        <v>68702563</v>
      </c>
      <c r="D20" s="13">
        <f>(D7-D10+D13-D16-D19)+D21+D22+D23+D24</f>
        <v>68702563</v>
      </c>
      <c r="E20" s="13" t="str">
        <f t="shared" si="0"/>
        <v>-</v>
      </c>
      <c r="F20" s="103">
        <f t="shared" si="1"/>
        <v>1</v>
      </c>
      <c r="G20" s="123"/>
      <c r="H20" s="123"/>
    </row>
    <row r="21" spans="1:8" ht="31.5" customHeight="1">
      <c r="A21" s="55" t="s">
        <v>91</v>
      </c>
      <c r="B21" s="60" t="s">
        <v>92</v>
      </c>
      <c r="C21" s="15">
        <v>143270</v>
      </c>
      <c r="D21" s="15">
        <f>C21</f>
        <v>143270</v>
      </c>
      <c r="E21" s="15" t="str">
        <f t="shared" si="0"/>
        <v>-</v>
      </c>
      <c r="F21" s="104">
        <f t="shared" si="1"/>
        <v>1</v>
      </c>
      <c r="H21" s="123"/>
    </row>
    <row r="22" spans="1:8" ht="31.5" customHeight="1">
      <c r="A22" s="55" t="s">
        <v>93</v>
      </c>
      <c r="B22" s="60" t="s">
        <v>94</v>
      </c>
      <c r="C22" s="15">
        <v>0</v>
      </c>
      <c r="D22" s="15">
        <f>C22</f>
        <v>0</v>
      </c>
      <c r="E22" s="15" t="str">
        <f t="shared" si="0"/>
        <v>-</v>
      </c>
      <c r="F22" s="104" t="str">
        <f t="shared" si="1"/>
        <v>-</v>
      </c>
      <c r="H22" s="123"/>
    </row>
    <row r="23" spans="1:8" ht="50.25" customHeight="1">
      <c r="A23" s="55" t="s">
        <v>95</v>
      </c>
      <c r="B23" s="60" t="s">
        <v>236</v>
      </c>
      <c r="C23" s="15">
        <v>469197</v>
      </c>
      <c r="D23" s="15">
        <f>C23</f>
        <v>469197</v>
      </c>
      <c r="E23" s="15" t="str">
        <f t="shared" si="0"/>
        <v>-</v>
      </c>
      <c r="F23" s="104">
        <f t="shared" si="1"/>
        <v>1</v>
      </c>
      <c r="H23" s="123"/>
    </row>
    <row r="24" spans="1:8" ht="31.5" customHeight="1">
      <c r="A24" s="55" t="s">
        <v>96</v>
      </c>
      <c r="B24" s="61" t="s">
        <v>97</v>
      </c>
      <c r="C24" s="15">
        <v>1842064</v>
      </c>
      <c r="D24" s="15">
        <f>C24</f>
        <v>1842064</v>
      </c>
      <c r="E24" s="15" t="str">
        <f t="shared" si="0"/>
        <v>-</v>
      </c>
      <c r="F24" s="104">
        <f t="shared" si="1"/>
        <v>1</v>
      </c>
      <c r="H24" s="123"/>
    </row>
    <row r="25" spans="1:8" s="14" customFormat="1" ht="36" customHeight="1">
      <c r="A25" s="58" t="s">
        <v>144</v>
      </c>
      <c r="B25" s="59" t="s">
        <v>127</v>
      </c>
      <c r="C25" s="13">
        <f>C26+C27+C55+C56</f>
        <v>67890083</v>
      </c>
      <c r="D25" s="13">
        <f>D26+D27+D55+D56</f>
        <v>67890083</v>
      </c>
      <c r="E25" s="13" t="str">
        <f t="shared" si="0"/>
        <v>-</v>
      </c>
      <c r="F25" s="103">
        <f t="shared" si="1"/>
        <v>1</v>
      </c>
      <c r="G25" s="123"/>
      <c r="H25" s="123"/>
    </row>
    <row r="26" spans="1:9" s="14" customFormat="1" ht="36" customHeight="1">
      <c r="A26" s="58" t="s">
        <v>98</v>
      </c>
      <c r="B26" s="59" t="s">
        <v>99</v>
      </c>
      <c r="C26" s="13">
        <v>668518</v>
      </c>
      <c r="D26" s="13">
        <f>C26</f>
        <v>668518</v>
      </c>
      <c r="E26" s="13" t="str">
        <f t="shared" si="0"/>
        <v>-</v>
      </c>
      <c r="F26" s="103">
        <f t="shared" si="1"/>
        <v>1</v>
      </c>
      <c r="G26" s="123"/>
      <c r="H26" s="123"/>
      <c r="I26" s="123"/>
    </row>
    <row r="27" spans="1:8" s="14" customFormat="1" ht="36" customHeight="1">
      <c r="A27" s="58" t="s">
        <v>0</v>
      </c>
      <c r="B27" s="59" t="s">
        <v>249</v>
      </c>
      <c r="C27" s="24">
        <f>C28+C29+C30+C35+C36+C37+C38+C39+C40+C41+C42+C43+C44+C45+C49+C50+C52+C53+C54</f>
        <v>65379501</v>
      </c>
      <c r="D27" s="24">
        <f>D28+D29+D30+D35+D36+D37+D38+D39+D40+D41+D42+D43+D44+D45+D49+D50+D52+D53+D54</f>
        <v>65379501</v>
      </c>
      <c r="E27" s="105" t="str">
        <f>IF(C27=D27,"-",D27-C27)</f>
        <v>-</v>
      </c>
      <c r="F27" s="106">
        <f t="shared" si="1"/>
        <v>1</v>
      </c>
      <c r="G27" s="123"/>
      <c r="H27" s="123"/>
    </row>
    <row r="28" spans="1:8" ht="30" customHeight="1">
      <c r="A28" s="62" t="s">
        <v>1</v>
      </c>
      <c r="B28" s="64" t="s">
        <v>132</v>
      </c>
      <c r="C28" s="15">
        <f>CENTRALA!C8+'Razem OW'!C8</f>
        <v>7782111</v>
      </c>
      <c r="D28" s="15">
        <f>CENTRALA!D8+'Razem OW'!D8</f>
        <v>7782111</v>
      </c>
      <c r="E28" s="80" t="str">
        <f t="shared" si="0"/>
        <v>-</v>
      </c>
      <c r="F28" s="104">
        <f t="shared" si="1"/>
        <v>1</v>
      </c>
      <c r="H28" s="123"/>
    </row>
    <row r="29" spans="1:8" ht="30" customHeight="1">
      <c r="A29" s="62" t="s">
        <v>2</v>
      </c>
      <c r="B29" s="64" t="s">
        <v>133</v>
      </c>
      <c r="C29" s="15">
        <f>CENTRALA!C9+'Razem OW'!C9</f>
        <v>5500390</v>
      </c>
      <c r="D29" s="15">
        <f>CENTRALA!D9+'Razem OW'!D9</f>
        <v>5500390</v>
      </c>
      <c r="E29" s="80" t="str">
        <f>IF(C29=D29,"-",D29-C29)</f>
        <v>-</v>
      </c>
      <c r="F29" s="104">
        <f t="shared" si="1"/>
        <v>1</v>
      </c>
      <c r="H29" s="123"/>
    </row>
    <row r="30" spans="1:8" ht="30" customHeight="1">
      <c r="A30" s="62" t="s">
        <v>3</v>
      </c>
      <c r="B30" s="64" t="s">
        <v>130</v>
      </c>
      <c r="C30" s="80">
        <f>CENTRALA!C10+'Razem OW'!C10</f>
        <v>31553583</v>
      </c>
      <c r="D30" s="80">
        <f>CENTRALA!D10+'Razem OW'!D10</f>
        <v>31553583</v>
      </c>
      <c r="E30" s="80" t="str">
        <f t="shared" si="0"/>
        <v>-</v>
      </c>
      <c r="F30" s="104">
        <f t="shared" si="1"/>
        <v>1</v>
      </c>
      <c r="H30" s="123"/>
    </row>
    <row r="31" spans="1:8" ht="30" customHeight="1">
      <c r="A31" s="62" t="s">
        <v>56</v>
      </c>
      <c r="B31" s="63" t="s">
        <v>159</v>
      </c>
      <c r="C31" s="15">
        <f>CENTRALA!C11+'Razem OW'!C11</f>
        <v>2778913</v>
      </c>
      <c r="D31" s="15">
        <f>CENTRALA!D11+'Razem OW'!D11</f>
        <v>2778913</v>
      </c>
      <c r="E31" s="80" t="str">
        <f t="shared" si="0"/>
        <v>-</v>
      </c>
      <c r="F31" s="104">
        <f t="shared" si="1"/>
        <v>1</v>
      </c>
      <c r="H31" s="123"/>
    </row>
    <row r="32" spans="1:8" ht="30" customHeight="1">
      <c r="A32" s="62" t="s">
        <v>160</v>
      </c>
      <c r="B32" s="63" t="s">
        <v>163</v>
      </c>
      <c r="C32" s="15">
        <f>CENTRALA!C12+'Razem OW'!C12</f>
        <v>2534763</v>
      </c>
      <c r="D32" s="15">
        <f>CENTRALA!D12+'Razem OW'!D12</f>
        <v>2534763</v>
      </c>
      <c r="E32" s="80" t="str">
        <f t="shared" si="0"/>
        <v>-</v>
      </c>
      <c r="F32" s="104">
        <f t="shared" si="1"/>
        <v>1</v>
      </c>
      <c r="H32" s="123"/>
    </row>
    <row r="33" spans="1:8" ht="30" customHeight="1">
      <c r="A33" s="62" t="s">
        <v>161</v>
      </c>
      <c r="B33" s="63" t="s">
        <v>164</v>
      </c>
      <c r="C33" s="15">
        <f>CENTRALA!C13+'Razem OW'!C13</f>
        <v>1413830</v>
      </c>
      <c r="D33" s="15">
        <f>CENTRALA!D13+'Razem OW'!D13</f>
        <v>1413830</v>
      </c>
      <c r="E33" s="80" t="str">
        <f t="shared" si="0"/>
        <v>-</v>
      </c>
      <c r="F33" s="104">
        <f t="shared" si="1"/>
        <v>1</v>
      </c>
      <c r="H33" s="123"/>
    </row>
    <row r="34" spans="1:8" ht="30" customHeight="1">
      <c r="A34" s="62" t="s">
        <v>162</v>
      </c>
      <c r="B34" s="63" t="s">
        <v>165</v>
      </c>
      <c r="C34" s="15">
        <f>CENTRALA!C14+'Razem OW'!C14</f>
        <v>590390</v>
      </c>
      <c r="D34" s="15">
        <f>CENTRALA!D14+'Razem OW'!D14</f>
        <v>590390</v>
      </c>
      <c r="E34" s="80" t="str">
        <f t="shared" si="0"/>
        <v>-</v>
      </c>
      <c r="F34" s="104">
        <f t="shared" si="1"/>
        <v>1</v>
      </c>
      <c r="H34" s="123"/>
    </row>
    <row r="35" spans="1:8" ht="30" customHeight="1">
      <c r="A35" s="62" t="s">
        <v>4</v>
      </c>
      <c r="B35" s="64" t="s">
        <v>138</v>
      </c>
      <c r="C35" s="15">
        <f>CENTRALA!C15+'Razem OW'!C15</f>
        <v>2371152</v>
      </c>
      <c r="D35" s="15">
        <f>CENTRALA!D15+'Razem OW'!D15</f>
        <v>2371152</v>
      </c>
      <c r="E35" s="80" t="str">
        <f t="shared" si="0"/>
        <v>-</v>
      </c>
      <c r="F35" s="104">
        <f t="shared" si="1"/>
        <v>1</v>
      </c>
      <c r="H35" s="123"/>
    </row>
    <row r="36" spans="1:8" ht="30" customHeight="1">
      <c r="A36" s="62" t="s">
        <v>5</v>
      </c>
      <c r="B36" s="64" t="s">
        <v>134</v>
      </c>
      <c r="C36" s="15">
        <f>CENTRALA!C16+'Razem OW'!C16</f>
        <v>2123467</v>
      </c>
      <c r="D36" s="15">
        <f>CENTRALA!D16+'Razem OW'!D16</f>
        <v>2123467</v>
      </c>
      <c r="E36" s="80" t="str">
        <f t="shared" si="0"/>
        <v>-</v>
      </c>
      <c r="F36" s="104">
        <f t="shared" si="1"/>
        <v>1</v>
      </c>
      <c r="H36" s="123"/>
    </row>
    <row r="37" spans="1:8" ht="30" customHeight="1">
      <c r="A37" s="62" t="s">
        <v>6</v>
      </c>
      <c r="B37" s="64" t="s">
        <v>140</v>
      </c>
      <c r="C37" s="15">
        <f>CENTRALA!C17+'Razem OW'!C17</f>
        <v>1116390</v>
      </c>
      <c r="D37" s="15">
        <f>CENTRALA!D17+'Razem OW'!D17</f>
        <v>1116390</v>
      </c>
      <c r="E37" s="80" t="str">
        <f t="shared" si="0"/>
        <v>-</v>
      </c>
      <c r="F37" s="104">
        <f t="shared" si="1"/>
        <v>1</v>
      </c>
      <c r="H37" s="123"/>
    </row>
    <row r="38" spans="1:8" ht="30" customHeight="1">
      <c r="A38" s="62" t="s">
        <v>7</v>
      </c>
      <c r="B38" s="64" t="s">
        <v>139</v>
      </c>
      <c r="C38" s="15">
        <f>CENTRALA!C18+'Razem OW'!C18</f>
        <v>384412</v>
      </c>
      <c r="D38" s="15">
        <f>CENTRALA!D18+'Razem OW'!D18</f>
        <v>384412</v>
      </c>
      <c r="E38" s="80" t="str">
        <f>IF(C38=D38,"-",D38-C38)</f>
        <v>-</v>
      </c>
      <c r="F38" s="104">
        <f>IF(C38=0,"-",D38/C38)</f>
        <v>1</v>
      </c>
      <c r="H38" s="123"/>
    </row>
    <row r="39" spans="1:8" ht="30" customHeight="1">
      <c r="A39" s="62" t="s">
        <v>8</v>
      </c>
      <c r="B39" s="64" t="s">
        <v>135</v>
      </c>
      <c r="C39" s="15">
        <f>CENTRALA!C19+'Razem OW'!C19</f>
        <v>1799691</v>
      </c>
      <c r="D39" s="15">
        <f>CENTRALA!D19+'Razem OW'!D19</f>
        <v>1799691</v>
      </c>
      <c r="E39" s="80" t="str">
        <f t="shared" si="0"/>
        <v>-</v>
      </c>
      <c r="F39" s="104">
        <f t="shared" si="1"/>
        <v>1</v>
      </c>
      <c r="H39" s="123"/>
    </row>
    <row r="40" spans="1:8" ht="30" customHeight="1">
      <c r="A40" s="62" t="s">
        <v>9</v>
      </c>
      <c r="B40" s="64" t="s">
        <v>136</v>
      </c>
      <c r="C40" s="15">
        <f>CENTRALA!C20+'Razem OW'!C20</f>
        <v>627640</v>
      </c>
      <c r="D40" s="15">
        <f>CENTRALA!D20+'Razem OW'!D20</f>
        <v>627640</v>
      </c>
      <c r="E40" s="80" t="str">
        <f t="shared" si="0"/>
        <v>-</v>
      </c>
      <c r="F40" s="104">
        <f t="shared" si="1"/>
        <v>1</v>
      </c>
      <c r="H40" s="123"/>
    </row>
    <row r="41" spans="1:8" ht="30" customHeight="1">
      <c r="A41" s="62" t="s">
        <v>10</v>
      </c>
      <c r="B41" s="64" t="s">
        <v>141</v>
      </c>
      <c r="C41" s="15">
        <f>CENTRALA!C21+'Razem OW'!C21</f>
        <v>49444</v>
      </c>
      <c r="D41" s="15">
        <f>CENTRALA!D21+'Razem OW'!D21</f>
        <v>49444</v>
      </c>
      <c r="E41" s="80" t="str">
        <f t="shared" si="0"/>
        <v>-</v>
      </c>
      <c r="F41" s="104">
        <f t="shared" si="1"/>
        <v>1</v>
      </c>
      <c r="H41" s="123"/>
    </row>
    <row r="42" spans="1:8" ht="30" customHeight="1">
      <c r="A42" s="62" t="s">
        <v>11</v>
      </c>
      <c r="B42" s="64" t="s">
        <v>137</v>
      </c>
      <c r="C42" s="15">
        <f>CENTRALA!C22+'Razem OW'!C22</f>
        <v>180978</v>
      </c>
      <c r="D42" s="15">
        <f>CENTRALA!D22+'Razem OW'!D22</f>
        <v>180978</v>
      </c>
      <c r="E42" s="80" t="str">
        <f t="shared" si="0"/>
        <v>-</v>
      </c>
      <c r="F42" s="104">
        <f t="shared" si="1"/>
        <v>1</v>
      </c>
      <c r="H42" s="123"/>
    </row>
    <row r="43" spans="1:8" ht="30" customHeight="1">
      <c r="A43" s="62" t="s">
        <v>12</v>
      </c>
      <c r="B43" s="64" t="s">
        <v>182</v>
      </c>
      <c r="C43" s="15">
        <f>CENTRALA!C23+'Razem OW'!C23</f>
        <v>1767440</v>
      </c>
      <c r="D43" s="15">
        <f>CENTRALA!D23+'Razem OW'!D23</f>
        <v>1767440</v>
      </c>
      <c r="E43" s="80" t="str">
        <f t="shared" si="0"/>
        <v>-</v>
      </c>
      <c r="F43" s="104">
        <f t="shared" si="1"/>
        <v>1</v>
      </c>
      <c r="H43" s="123"/>
    </row>
    <row r="44" spans="1:8" ht="30" customHeight="1">
      <c r="A44" s="62" t="s">
        <v>13</v>
      </c>
      <c r="B44" s="64" t="s">
        <v>166</v>
      </c>
      <c r="C44" s="15">
        <f>CENTRALA!C24+'Razem OW'!C24</f>
        <v>859937</v>
      </c>
      <c r="D44" s="15">
        <f>CENTRALA!D24+'Razem OW'!D24</f>
        <v>859937</v>
      </c>
      <c r="E44" s="80" t="str">
        <f t="shared" si="0"/>
        <v>-</v>
      </c>
      <c r="F44" s="104">
        <f t="shared" si="1"/>
        <v>1</v>
      </c>
      <c r="H44" s="123"/>
    </row>
    <row r="45" spans="1:8" ht="30" customHeight="1">
      <c r="A45" s="62" t="s">
        <v>14</v>
      </c>
      <c r="B45" s="64" t="s">
        <v>243</v>
      </c>
      <c r="C45" s="15">
        <f>CENTRALA!C25+'Razem OW'!C25</f>
        <v>7775930</v>
      </c>
      <c r="D45" s="15">
        <f>CENTRALA!D25+'Razem OW'!D25</f>
        <v>7775930</v>
      </c>
      <c r="E45" s="80" t="str">
        <f t="shared" si="0"/>
        <v>-</v>
      </c>
      <c r="F45" s="104">
        <f t="shared" si="1"/>
        <v>1</v>
      </c>
      <c r="H45" s="123"/>
    </row>
    <row r="46" spans="1:8" ht="41.25" customHeight="1">
      <c r="A46" s="62" t="s">
        <v>142</v>
      </c>
      <c r="B46" s="63" t="s">
        <v>168</v>
      </c>
      <c r="C46" s="15">
        <f>CENTRALA!C26+'Razem OW'!C26</f>
        <v>7734628</v>
      </c>
      <c r="D46" s="15">
        <f>CENTRALA!D26+'Razem OW'!D26</f>
        <v>7734628</v>
      </c>
      <c r="E46" s="80" t="str">
        <f t="shared" si="0"/>
        <v>-</v>
      </c>
      <c r="F46" s="104">
        <f t="shared" si="1"/>
        <v>1</v>
      </c>
      <c r="H46" s="123"/>
    </row>
    <row r="47" spans="1:8" ht="30" customHeight="1">
      <c r="A47" s="62" t="s">
        <v>167</v>
      </c>
      <c r="B47" s="63" t="s">
        <v>170</v>
      </c>
      <c r="C47" s="15">
        <f>CENTRALA!C27+'Razem OW'!C27</f>
        <v>31104</v>
      </c>
      <c r="D47" s="15">
        <f>CENTRALA!D27+'Razem OW'!D27</f>
        <v>31104</v>
      </c>
      <c r="E47" s="80" t="str">
        <f t="shared" si="0"/>
        <v>-</v>
      </c>
      <c r="F47" s="104">
        <f t="shared" si="1"/>
        <v>1</v>
      </c>
      <c r="H47" s="123"/>
    </row>
    <row r="48" spans="1:8" ht="41.25" customHeight="1">
      <c r="A48" s="62" t="s">
        <v>171</v>
      </c>
      <c r="B48" s="63" t="s">
        <v>169</v>
      </c>
      <c r="C48" s="15">
        <f>CENTRALA!C28+'Razem OW'!C28</f>
        <v>10198</v>
      </c>
      <c r="D48" s="15">
        <f>CENTRALA!D28+'Razem OW'!D28</f>
        <v>10198</v>
      </c>
      <c r="E48" s="80" t="str">
        <f t="shared" si="0"/>
        <v>-</v>
      </c>
      <c r="F48" s="104">
        <f t="shared" si="1"/>
        <v>1</v>
      </c>
      <c r="H48" s="123"/>
    </row>
    <row r="49" spans="1:8" ht="31.5" customHeight="1">
      <c r="A49" s="62" t="s">
        <v>15</v>
      </c>
      <c r="B49" s="64" t="s">
        <v>121</v>
      </c>
      <c r="C49" s="15">
        <f>CENTRALA!C29+'Razem OW'!C29</f>
        <v>550290</v>
      </c>
      <c r="D49" s="15">
        <f>CENTRALA!D29+'Razem OW'!D29</f>
        <v>550290</v>
      </c>
      <c r="E49" s="80" t="str">
        <f t="shared" si="0"/>
        <v>-</v>
      </c>
      <c r="F49" s="104">
        <f t="shared" si="1"/>
        <v>1</v>
      </c>
      <c r="H49" s="123"/>
    </row>
    <row r="50" spans="1:8" ht="31.5" customHeight="1">
      <c r="A50" s="62" t="s">
        <v>118</v>
      </c>
      <c r="B50" s="64" t="s">
        <v>172</v>
      </c>
      <c r="C50" s="15">
        <f>CENTRALA!C30+'Razem OW'!C30</f>
        <v>18429</v>
      </c>
      <c r="D50" s="15">
        <f>CENTRALA!D30+'Razem OW'!D30</f>
        <v>18429</v>
      </c>
      <c r="E50" s="80" t="str">
        <f t="shared" si="0"/>
        <v>-</v>
      </c>
      <c r="F50" s="104">
        <f t="shared" si="1"/>
        <v>1</v>
      </c>
      <c r="H50" s="123"/>
    </row>
    <row r="51" spans="1:8" ht="30" customHeight="1">
      <c r="A51" s="62" t="s">
        <v>173</v>
      </c>
      <c r="B51" s="64" t="s">
        <v>184</v>
      </c>
      <c r="C51" s="15">
        <f>CENTRALA!C31+'Razem OW'!C31</f>
        <v>0</v>
      </c>
      <c r="D51" s="15">
        <f>CENTRALA!D31+'Razem OW'!D31</f>
        <v>0</v>
      </c>
      <c r="E51" s="80" t="str">
        <f t="shared" si="0"/>
        <v>-</v>
      </c>
      <c r="F51" s="104" t="str">
        <f t="shared" si="1"/>
        <v>-</v>
      </c>
      <c r="H51" s="123"/>
    </row>
    <row r="52" spans="1:8" ht="30" customHeight="1">
      <c r="A52" s="62" t="s">
        <v>119</v>
      </c>
      <c r="B52" s="64" t="s">
        <v>122</v>
      </c>
      <c r="C52" s="15">
        <f>CENTRALA!C32+'Razem OW'!C32</f>
        <v>0</v>
      </c>
      <c r="D52" s="15">
        <f>CENTRALA!D32+'Razem OW'!D32</f>
        <v>0</v>
      </c>
      <c r="E52" s="80" t="str">
        <f t="shared" si="0"/>
        <v>-</v>
      </c>
      <c r="F52" s="104" t="str">
        <f t="shared" si="1"/>
        <v>-</v>
      </c>
      <c r="H52" s="123"/>
    </row>
    <row r="53" spans="1:8" ht="30" customHeight="1">
      <c r="A53" s="62" t="s">
        <v>120</v>
      </c>
      <c r="B53" s="64" t="s">
        <v>183</v>
      </c>
      <c r="C53" s="15">
        <f>CENTRALA!C33+'Razem OW'!C33</f>
        <v>541768</v>
      </c>
      <c r="D53" s="15">
        <f>CENTRALA!D33+'Razem OW'!D33</f>
        <v>541768</v>
      </c>
      <c r="E53" s="80" t="str">
        <f t="shared" si="0"/>
        <v>-</v>
      </c>
      <c r="F53" s="104">
        <f t="shared" si="1"/>
        <v>1</v>
      </c>
      <c r="H53" s="123"/>
    </row>
    <row r="54" spans="1:8" ht="30" customHeight="1">
      <c r="A54" s="62" t="s">
        <v>244</v>
      </c>
      <c r="B54" s="64" t="s">
        <v>245</v>
      </c>
      <c r="C54" s="15">
        <f>CENTRALA!C34+'Razem OW'!C34</f>
        <v>376449</v>
      </c>
      <c r="D54" s="15">
        <f>CENTRALA!D34+'Razem OW'!D34</f>
        <v>376449</v>
      </c>
      <c r="E54" s="80" t="str">
        <f>IF(C54=D54,"-",D54-C54)</f>
        <v>-</v>
      </c>
      <c r="F54" s="104">
        <f>IF(C54=0,"-",D54/C54)</f>
        <v>1</v>
      </c>
      <c r="H54" s="123"/>
    </row>
    <row r="55" spans="1:8" s="14" customFormat="1" ht="30.75" customHeight="1">
      <c r="A55" s="33" t="s">
        <v>58</v>
      </c>
      <c r="B55" s="65" t="s">
        <v>100</v>
      </c>
      <c r="C55" s="22">
        <f>CENTRALA!C35+'Razem OW'!C35</f>
        <v>0</v>
      </c>
      <c r="D55" s="22">
        <f>C55</f>
        <v>0</v>
      </c>
      <c r="E55" s="22" t="str">
        <f t="shared" si="0"/>
        <v>-</v>
      </c>
      <c r="F55" s="107" t="str">
        <f t="shared" si="1"/>
        <v>-</v>
      </c>
      <c r="G55" s="123"/>
      <c r="H55" s="123"/>
    </row>
    <row r="56" spans="1:8" s="14" customFormat="1" ht="30.75" customHeight="1">
      <c r="A56" s="33" t="s">
        <v>57</v>
      </c>
      <c r="B56" s="65" t="s">
        <v>60</v>
      </c>
      <c r="C56" s="13">
        <f>CENTRALA!C36+'Razem OW'!C36</f>
        <v>1842064</v>
      </c>
      <c r="D56" s="13">
        <f>CENTRALA!D36+'Razem OW'!D36</f>
        <v>1842064</v>
      </c>
      <c r="E56" s="13" t="str">
        <f t="shared" si="0"/>
        <v>-</v>
      </c>
      <c r="F56" s="103">
        <f t="shared" si="1"/>
        <v>1</v>
      </c>
      <c r="G56" s="123"/>
      <c r="H56" s="123"/>
    </row>
    <row r="57" spans="1:8" s="14" customFormat="1" ht="45.75" customHeight="1">
      <c r="A57" s="33" t="s">
        <v>174</v>
      </c>
      <c r="B57" s="65" t="s">
        <v>175</v>
      </c>
      <c r="C57" s="13">
        <f>CENTRALA!C37+'Razem OW'!C37</f>
        <v>10901083</v>
      </c>
      <c r="D57" s="13">
        <f>CENTRALA!D37+'Razem OW'!D37</f>
        <v>10901083</v>
      </c>
      <c r="E57" s="13" t="str">
        <f>IF(C57=D57,"-",D57-C57)</f>
        <v>-</v>
      </c>
      <c r="F57" s="103">
        <f t="shared" si="1"/>
        <v>1</v>
      </c>
      <c r="G57" s="123"/>
      <c r="H57" s="123"/>
    </row>
    <row r="58" spans="1:8" s="14" customFormat="1" ht="33" customHeight="1">
      <c r="A58" s="53" t="s">
        <v>145</v>
      </c>
      <c r="B58" s="54" t="s">
        <v>126</v>
      </c>
      <c r="C58" s="13">
        <f>C20-C25</f>
        <v>812480</v>
      </c>
      <c r="D58" s="13">
        <f>D20-D25</f>
        <v>812480</v>
      </c>
      <c r="E58" s="13" t="str">
        <f t="shared" si="0"/>
        <v>-</v>
      </c>
      <c r="F58" s="103">
        <f t="shared" si="1"/>
        <v>1</v>
      </c>
      <c r="G58" s="123"/>
      <c r="H58" s="123"/>
    </row>
    <row r="59" spans="1:9" s="14" customFormat="1" ht="33" customHeight="1">
      <c r="A59" s="53" t="s">
        <v>146</v>
      </c>
      <c r="B59" s="54" t="s">
        <v>246</v>
      </c>
      <c r="C59" s="13">
        <f>C60+C61+C62+C70+C72+C77+C78+C79</f>
        <v>722603</v>
      </c>
      <c r="D59" s="13">
        <f>D60+D61+D62+D70+D72+D77+D78+D79</f>
        <v>722603</v>
      </c>
      <c r="E59" s="13" t="str">
        <f t="shared" si="0"/>
        <v>-</v>
      </c>
      <c r="F59" s="103">
        <f t="shared" si="1"/>
        <v>1</v>
      </c>
      <c r="G59" s="123"/>
      <c r="H59" s="123"/>
      <c r="I59" s="123"/>
    </row>
    <row r="60" spans="1:9" ht="30" customHeight="1">
      <c r="A60" s="55" t="s">
        <v>17</v>
      </c>
      <c r="B60" s="51" t="s">
        <v>18</v>
      </c>
      <c r="C60" s="15">
        <f>CENTRALA!C39+'Razem OW'!C39</f>
        <v>28879</v>
      </c>
      <c r="D60" s="15">
        <f>CENTRALA!D39+'Razem OW'!D39</f>
        <v>28879</v>
      </c>
      <c r="E60" s="15" t="str">
        <f t="shared" si="0"/>
        <v>-</v>
      </c>
      <c r="F60" s="104">
        <f t="shared" si="1"/>
        <v>1</v>
      </c>
      <c r="H60" s="123"/>
      <c r="I60" s="123"/>
    </row>
    <row r="61" spans="1:9" ht="30" customHeight="1">
      <c r="A61" s="55" t="s">
        <v>19</v>
      </c>
      <c r="B61" s="51" t="s">
        <v>20</v>
      </c>
      <c r="C61" s="15">
        <f>CENTRALA!C40+'Razem OW'!C40</f>
        <v>178534</v>
      </c>
      <c r="D61" s="15">
        <f>CENTRALA!D40+'Razem OW'!D40</f>
        <v>178534</v>
      </c>
      <c r="E61" s="15" t="str">
        <f t="shared" si="0"/>
        <v>-</v>
      </c>
      <c r="F61" s="104">
        <f t="shared" si="1"/>
        <v>1</v>
      </c>
      <c r="H61" s="123"/>
      <c r="I61" s="123"/>
    </row>
    <row r="62" spans="1:9" ht="30" customHeight="1">
      <c r="A62" s="55" t="s">
        <v>21</v>
      </c>
      <c r="B62" s="66" t="s">
        <v>247</v>
      </c>
      <c r="C62" s="15">
        <f>C63+C65+C66+C67+C68+C69</f>
        <v>5551</v>
      </c>
      <c r="D62" s="15">
        <f>D63+D65+D66+D67+D68+D69</f>
        <v>5551</v>
      </c>
      <c r="E62" s="15" t="str">
        <f t="shared" si="0"/>
        <v>-</v>
      </c>
      <c r="F62" s="104">
        <f t="shared" si="1"/>
        <v>1</v>
      </c>
      <c r="H62" s="123"/>
      <c r="I62" s="123"/>
    </row>
    <row r="63" spans="1:9" s="17" customFormat="1" ht="30" customHeight="1">
      <c r="A63" s="67" t="s">
        <v>39</v>
      </c>
      <c r="B63" s="68" t="s">
        <v>32</v>
      </c>
      <c r="C63" s="15">
        <f>CENTRALA!C42+'Razem OW'!C42</f>
        <v>698</v>
      </c>
      <c r="D63" s="15">
        <f>CENTRALA!D42+'Razem OW'!D42</f>
        <v>698</v>
      </c>
      <c r="E63" s="15" t="str">
        <f t="shared" si="0"/>
        <v>-</v>
      </c>
      <c r="F63" s="104">
        <f t="shared" si="1"/>
        <v>1</v>
      </c>
      <c r="G63" s="143"/>
      <c r="H63" s="123"/>
      <c r="I63" s="123"/>
    </row>
    <row r="64" spans="1:9" s="17" customFormat="1" ht="30" customHeight="1">
      <c r="A64" s="67" t="s">
        <v>40</v>
      </c>
      <c r="B64" s="69" t="s">
        <v>33</v>
      </c>
      <c r="C64" s="15">
        <f>CENTRALA!C43+'Razem OW'!C43</f>
        <v>670</v>
      </c>
      <c r="D64" s="15">
        <f>CENTRALA!D43+'Razem OW'!D43</f>
        <v>670</v>
      </c>
      <c r="E64" s="15" t="str">
        <f t="shared" si="0"/>
        <v>-</v>
      </c>
      <c r="F64" s="104">
        <f t="shared" si="1"/>
        <v>1</v>
      </c>
      <c r="G64" s="143"/>
      <c r="H64" s="123"/>
      <c r="I64" s="123"/>
    </row>
    <row r="65" spans="1:9" s="17" customFormat="1" ht="30" customHeight="1">
      <c r="A65" s="67" t="s">
        <v>41</v>
      </c>
      <c r="B65" s="68" t="s">
        <v>34</v>
      </c>
      <c r="C65" s="15">
        <f>CENTRALA!C44+'Razem OW'!C44</f>
        <v>631</v>
      </c>
      <c r="D65" s="15">
        <f>CENTRALA!D44+'Razem OW'!D44</f>
        <v>631</v>
      </c>
      <c r="E65" s="15" t="str">
        <f t="shared" si="0"/>
        <v>-</v>
      </c>
      <c r="F65" s="104">
        <f t="shared" si="1"/>
        <v>1</v>
      </c>
      <c r="G65" s="143"/>
      <c r="H65" s="123"/>
      <c r="I65" s="123"/>
    </row>
    <row r="66" spans="1:9" s="17" customFormat="1" ht="30" customHeight="1">
      <c r="A66" s="67" t="s">
        <v>42</v>
      </c>
      <c r="B66" s="68" t="s">
        <v>35</v>
      </c>
      <c r="C66" s="15">
        <f>CENTRALA!C45+'Razem OW'!C45</f>
        <v>34</v>
      </c>
      <c r="D66" s="15">
        <f>CENTRALA!D45+'Razem OW'!D45</f>
        <v>34</v>
      </c>
      <c r="E66" s="15" t="str">
        <f t="shared" si="0"/>
        <v>-</v>
      </c>
      <c r="F66" s="104">
        <f t="shared" si="1"/>
        <v>1</v>
      </c>
      <c r="G66" s="143"/>
      <c r="H66" s="123"/>
      <c r="I66" s="123"/>
    </row>
    <row r="67" spans="1:9" s="17" customFormat="1" ht="30" customHeight="1">
      <c r="A67" s="67" t="s">
        <v>43</v>
      </c>
      <c r="B67" s="68" t="s">
        <v>36</v>
      </c>
      <c r="C67" s="15">
        <f>CENTRALA!C46+'Razem OW'!C46</f>
        <v>0</v>
      </c>
      <c r="D67" s="15">
        <f>CENTRALA!D46+'Razem OW'!D46</f>
        <v>0</v>
      </c>
      <c r="E67" s="15" t="str">
        <f t="shared" si="0"/>
        <v>-</v>
      </c>
      <c r="F67" s="104" t="str">
        <f t="shared" si="1"/>
        <v>-</v>
      </c>
      <c r="G67" s="143"/>
      <c r="H67" s="123"/>
      <c r="I67" s="123"/>
    </row>
    <row r="68" spans="1:9" s="17" customFormat="1" ht="30" customHeight="1">
      <c r="A68" s="67" t="s">
        <v>44</v>
      </c>
      <c r="B68" s="68" t="s">
        <v>37</v>
      </c>
      <c r="C68" s="15">
        <f>CENTRALA!C47+'Razem OW'!C47</f>
        <v>3824</v>
      </c>
      <c r="D68" s="15">
        <f>CENTRALA!D47+'Razem OW'!D47</f>
        <v>3824</v>
      </c>
      <c r="E68" s="15" t="str">
        <f t="shared" si="0"/>
        <v>-</v>
      </c>
      <c r="F68" s="104">
        <f t="shared" si="1"/>
        <v>1</v>
      </c>
      <c r="G68" s="143"/>
      <c r="H68" s="123"/>
      <c r="I68" s="123"/>
    </row>
    <row r="69" spans="1:9" s="18" customFormat="1" ht="30" customHeight="1">
      <c r="A69" s="67" t="s">
        <v>45</v>
      </c>
      <c r="B69" s="68" t="s">
        <v>38</v>
      </c>
      <c r="C69" s="15">
        <f>CENTRALA!C48+'Razem OW'!C48</f>
        <v>364</v>
      </c>
      <c r="D69" s="15">
        <f>CENTRALA!D48+'Razem OW'!D48</f>
        <v>364</v>
      </c>
      <c r="E69" s="15" t="str">
        <f t="shared" si="0"/>
        <v>-</v>
      </c>
      <c r="F69" s="104">
        <f t="shared" si="1"/>
        <v>1</v>
      </c>
      <c r="G69" s="144"/>
      <c r="H69" s="123"/>
      <c r="I69" s="123"/>
    </row>
    <row r="70" spans="1:9" ht="30" customHeight="1">
      <c r="A70" s="32" t="s">
        <v>22</v>
      </c>
      <c r="B70" s="51" t="s">
        <v>176</v>
      </c>
      <c r="C70" s="15">
        <f>CENTRALA!C49+'Razem OW'!C49</f>
        <v>316802</v>
      </c>
      <c r="D70" s="15">
        <f>CENTRALA!D49+'Razem OW'!D49</f>
        <v>316802</v>
      </c>
      <c r="E70" s="15" t="str">
        <f t="shared" si="0"/>
        <v>-</v>
      </c>
      <c r="F70" s="104">
        <f t="shared" si="1"/>
        <v>1</v>
      </c>
      <c r="H70" s="123"/>
      <c r="I70" s="123"/>
    </row>
    <row r="71" spans="1:9" ht="30" customHeight="1">
      <c r="A71" s="67" t="s">
        <v>177</v>
      </c>
      <c r="B71" s="68" t="s">
        <v>178</v>
      </c>
      <c r="C71" s="15">
        <f>CENTRALA!C50+'Razem OW'!C50</f>
        <v>1366</v>
      </c>
      <c r="D71" s="15">
        <f>CENTRALA!D50+'Razem OW'!D50</f>
        <v>1366</v>
      </c>
      <c r="E71" s="15" t="str">
        <f t="shared" si="0"/>
        <v>-</v>
      </c>
      <c r="F71" s="104">
        <f t="shared" si="1"/>
        <v>1</v>
      </c>
      <c r="H71" s="123"/>
      <c r="I71" s="123"/>
    </row>
    <row r="72" spans="1:9" ht="30" customHeight="1">
      <c r="A72" s="55" t="s">
        <v>23</v>
      </c>
      <c r="B72" s="60" t="s">
        <v>248</v>
      </c>
      <c r="C72" s="15">
        <f>SUM(C73:C76)</f>
        <v>71192</v>
      </c>
      <c r="D72" s="15">
        <f>SUM(D73:D76)</f>
        <v>71192</v>
      </c>
      <c r="E72" s="15" t="str">
        <f t="shared" si="0"/>
        <v>-</v>
      </c>
      <c r="F72" s="104">
        <f t="shared" si="1"/>
        <v>1</v>
      </c>
      <c r="H72" s="123"/>
      <c r="I72" s="123"/>
    </row>
    <row r="73" spans="1:9" s="17" customFormat="1" ht="30" customHeight="1">
      <c r="A73" s="67" t="s">
        <v>50</v>
      </c>
      <c r="B73" s="68" t="s">
        <v>46</v>
      </c>
      <c r="C73" s="15">
        <f>CENTRALA!C52+'Razem OW'!C52</f>
        <v>54216</v>
      </c>
      <c r="D73" s="15">
        <f>CENTRALA!D52+'Razem OW'!D52</f>
        <v>54216</v>
      </c>
      <c r="E73" s="15" t="str">
        <f t="shared" si="0"/>
        <v>-</v>
      </c>
      <c r="F73" s="104">
        <f t="shared" si="1"/>
        <v>1</v>
      </c>
      <c r="G73" s="143"/>
      <c r="H73" s="123"/>
      <c r="I73" s="123"/>
    </row>
    <row r="74" spans="1:9" s="17" customFormat="1" ht="30" customHeight="1">
      <c r="A74" s="67" t="s">
        <v>51</v>
      </c>
      <c r="B74" s="68" t="s">
        <v>47</v>
      </c>
      <c r="C74" s="15">
        <f>CENTRALA!C53+'Razem OW'!C53</f>
        <v>7682</v>
      </c>
      <c r="D74" s="15">
        <f>CENTRALA!D53+'Razem OW'!D53</f>
        <v>7682</v>
      </c>
      <c r="E74" s="15" t="str">
        <f t="shared" si="0"/>
        <v>-</v>
      </c>
      <c r="F74" s="104">
        <f t="shared" si="1"/>
        <v>1</v>
      </c>
      <c r="G74" s="143"/>
      <c r="H74" s="123"/>
      <c r="I74" s="123"/>
    </row>
    <row r="75" spans="1:9" s="17" customFormat="1" ht="30" customHeight="1">
      <c r="A75" s="67" t="s">
        <v>52</v>
      </c>
      <c r="B75" s="68" t="s">
        <v>48</v>
      </c>
      <c r="C75" s="15">
        <f>CENTRALA!C54+'Razem OW'!C54</f>
        <v>0</v>
      </c>
      <c r="D75" s="15">
        <f>CENTRALA!D54+'Razem OW'!D54</f>
        <v>0</v>
      </c>
      <c r="E75" s="15" t="str">
        <f t="shared" si="0"/>
        <v>-</v>
      </c>
      <c r="F75" s="104" t="str">
        <f t="shared" si="1"/>
        <v>-</v>
      </c>
      <c r="G75" s="143"/>
      <c r="H75" s="123"/>
      <c r="I75" s="123"/>
    </row>
    <row r="76" spans="1:9" s="17" customFormat="1" ht="30" customHeight="1">
      <c r="A76" s="67" t="s">
        <v>53</v>
      </c>
      <c r="B76" s="68" t="s">
        <v>49</v>
      </c>
      <c r="C76" s="15">
        <f>CENTRALA!C55+'Razem OW'!C55</f>
        <v>9294</v>
      </c>
      <c r="D76" s="15">
        <f>CENTRALA!D55+'Razem OW'!D55</f>
        <v>9294</v>
      </c>
      <c r="E76" s="15" t="str">
        <f t="shared" si="0"/>
        <v>-</v>
      </c>
      <c r="F76" s="104">
        <f t="shared" si="1"/>
        <v>1</v>
      </c>
      <c r="G76" s="143"/>
      <c r="H76" s="123"/>
      <c r="I76" s="123"/>
    </row>
    <row r="77" spans="1:9" ht="30.75" customHeight="1">
      <c r="A77" s="55" t="s">
        <v>24</v>
      </c>
      <c r="B77" s="56" t="s">
        <v>25</v>
      </c>
      <c r="C77" s="15">
        <f>CENTRALA!C56+'Razem OW'!C56</f>
        <v>50</v>
      </c>
      <c r="D77" s="15">
        <f>CENTRALA!D56+'Razem OW'!D56</f>
        <v>50</v>
      </c>
      <c r="E77" s="15" t="str">
        <f t="shared" si="0"/>
        <v>-</v>
      </c>
      <c r="F77" s="104">
        <f t="shared" si="1"/>
        <v>1</v>
      </c>
      <c r="H77" s="123"/>
      <c r="I77" s="123"/>
    </row>
    <row r="78" spans="1:9" ht="30.75" customHeight="1">
      <c r="A78" s="55" t="s">
        <v>26</v>
      </c>
      <c r="B78" s="56" t="s">
        <v>179</v>
      </c>
      <c r="C78" s="80">
        <f>CENTRALA!C57+'Razem OW'!C57</f>
        <v>113861</v>
      </c>
      <c r="D78" s="80">
        <f>CENTRALA!D57+'Razem OW'!D57</f>
        <v>113861</v>
      </c>
      <c r="E78" s="15" t="str">
        <f t="shared" si="0"/>
        <v>-</v>
      </c>
      <c r="F78" s="104">
        <f t="shared" si="1"/>
        <v>1</v>
      </c>
      <c r="H78" s="123"/>
      <c r="I78" s="123"/>
    </row>
    <row r="79" spans="1:9" ht="30.75" customHeight="1">
      <c r="A79" s="55" t="s">
        <v>27</v>
      </c>
      <c r="B79" s="56" t="s">
        <v>28</v>
      </c>
      <c r="C79" s="15">
        <f>CENTRALA!C58+'Razem OW'!C58</f>
        <v>7734</v>
      </c>
      <c r="D79" s="15">
        <f>CENTRALA!D58+'Razem OW'!D58</f>
        <v>7734</v>
      </c>
      <c r="E79" s="15" t="str">
        <f t="shared" si="0"/>
        <v>-</v>
      </c>
      <c r="F79" s="104">
        <f t="shared" si="1"/>
        <v>1</v>
      </c>
      <c r="H79" s="123"/>
      <c r="I79" s="123"/>
    </row>
    <row r="80" spans="1:8" s="14" customFormat="1" ht="33" customHeight="1">
      <c r="A80" s="70" t="s">
        <v>147</v>
      </c>
      <c r="B80" s="71" t="s">
        <v>181</v>
      </c>
      <c r="C80" s="13">
        <v>202432</v>
      </c>
      <c r="D80" s="13">
        <f>C80</f>
        <v>202432</v>
      </c>
      <c r="E80" s="13" t="str">
        <f t="shared" si="0"/>
        <v>-</v>
      </c>
      <c r="F80" s="103">
        <f t="shared" si="1"/>
        <v>1</v>
      </c>
      <c r="G80" s="123"/>
      <c r="H80" s="123"/>
    </row>
    <row r="81" spans="1:8" s="14" customFormat="1" ht="33" customHeight="1">
      <c r="A81" s="70" t="s">
        <v>148</v>
      </c>
      <c r="B81" s="71" t="s">
        <v>237</v>
      </c>
      <c r="C81" s="13">
        <f>C82+C83+C84+C85</f>
        <v>257828</v>
      </c>
      <c r="D81" s="13">
        <f>D82+D83+D84+D85</f>
        <v>257828</v>
      </c>
      <c r="E81" s="13" t="str">
        <f aca="true" t="shared" si="2" ref="E81:E98">IF(C81=D81,"-",D81-C81)</f>
        <v>-</v>
      </c>
      <c r="F81" s="103">
        <f aca="true" t="shared" si="3" ref="F81:F98">IF(C81=0,"-",D81/C81)</f>
        <v>1</v>
      </c>
      <c r="G81" s="123"/>
      <c r="H81" s="123"/>
    </row>
    <row r="82" spans="1:8" ht="47.25" customHeight="1">
      <c r="A82" s="55" t="s">
        <v>101</v>
      </c>
      <c r="B82" s="56" t="s">
        <v>123</v>
      </c>
      <c r="C82" s="15">
        <f>CENTRALA!C60+'Razem OW'!C60</f>
        <v>878</v>
      </c>
      <c r="D82" s="15">
        <f>CENTRALA!D60+'Razem OW'!D60</f>
        <v>878</v>
      </c>
      <c r="E82" s="15" t="str">
        <f t="shared" si="2"/>
        <v>-</v>
      </c>
      <c r="F82" s="104">
        <f t="shared" si="3"/>
        <v>1</v>
      </c>
      <c r="H82" s="123"/>
    </row>
    <row r="83" spans="1:8" ht="33.75" customHeight="1">
      <c r="A83" s="55" t="s">
        <v>30</v>
      </c>
      <c r="B83" s="56" t="s">
        <v>55</v>
      </c>
      <c r="C83" s="15">
        <f>CENTRALA!C61+'Razem OW'!C61</f>
        <v>228788</v>
      </c>
      <c r="D83" s="15">
        <f>CENTRALA!D61+'Razem OW'!D61</f>
        <v>228788</v>
      </c>
      <c r="E83" s="15" t="str">
        <f t="shared" si="2"/>
        <v>-</v>
      </c>
      <c r="F83" s="104">
        <f t="shared" si="3"/>
        <v>1</v>
      </c>
      <c r="H83" s="123"/>
    </row>
    <row r="84" spans="1:8" ht="30" customHeight="1">
      <c r="A84" s="55" t="s">
        <v>31</v>
      </c>
      <c r="B84" s="56" t="s">
        <v>103</v>
      </c>
      <c r="C84" s="15">
        <f>CENTRALA!C62+'Razem OW'!C62</f>
        <v>0</v>
      </c>
      <c r="D84" s="15">
        <f>CENTRALA!D62+'Razem OW'!D62</f>
        <v>0</v>
      </c>
      <c r="E84" s="15" t="str">
        <f t="shared" si="2"/>
        <v>-</v>
      </c>
      <c r="F84" s="104" t="str">
        <f t="shared" si="3"/>
        <v>-</v>
      </c>
      <c r="H84" s="123"/>
    </row>
    <row r="85" spans="1:8" ht="30" customHeight="1">
      <c r="A85" s="55" t="s">
        <v>102</v>
      </c>
      <c r="B85" s="60" t="s">
        <v>104</v>
      </c>
      <c r="C85" s="15">
        <f>CENTRALA!C63+'Razem OW'!C63</f>
        <v>28162</v>
      </c>
      <c r="D85" s="15">
        <f>CENTRALA!D63+'Razem OW'!D63</f>
        <v>28162</v>
      </c>
      <c r="E85" s="15" t="str">
        <f t="shared" si="2"/>
        <v>-</v>
      </c>
      <c r="F85" s="104">
        <f t="shared" si="3"/>
        <v>1</v>
      </c>
      <c r="H85" s="123"/>
    </row>
    <row r="86" spans="1:8" s="14" customFormat="1" ht="33" customHeight="1">
      <c r="A86" s="70" t="s">
        <v>149</v>
      </c>
      <c r="B86" s="71" t="s">
        <v>238</v>
      </c>
      <c r="C86" s="13">
        <f>C87+C88</f>
        <v>61161</v>
      </c>
      <c r="D86" s="13">
        <f>D87+D88</f>
        <v>61161</v>
      </c>
      <c r="E86" s="13" t="str">
        <f t="shared" si="2"/>
        <v>-</v>
      </c>
      <c r="F86" s="103">
        <f t="shared" si="3"/>
        <v>1</v>
      </c>
      <c r="G86" s="123"/>
      <c r="H86" s="123"/>
    </row>
    <row r="87" spans="1:8" ht="30" customHeight="1">
      <c r="A87" s="55" t="s">
        <v>105</v>
      </c>
      <c r="B87" s="56" t="s">
        <v>106</v>
      </c>
      <c r="C87" s="15">
        <v>61161</v>
      </c>
      <c r="D87" s="15">
        <f aca="true" t="shared" si="4" ref="D87:D95">C87</f>
        <v>61161</v>
      </c>
      <c r="E87" s="15" t="str">
        <f t="shared" si="2"/>
        <v>-</v>
      </c>
      <c r="F87" s="104">
        <f t="shared" si="3"/>
        <v>1</v>
      </c>
      <c r="H87" s="123"/>
    </row>
    <row r="88" spans="1:8" ht="30" customHeight="1">
      <c r="A88" s="55" t="s">
        <v>107</v>
      </c>
      <c r="B88" s="60" t="s">
        <v>108</v>
      </c>
      <c r="C88" s="15">
        <v>0</v>
      </c>
      <c r="D88" s="15">
        <f t="shared" si="4"/>
        <v>0</v>
      </c>
      <c r="E88" s="15" t="str">
        <f t="shared" si="2"/>
        <v>-</v>
      </c>
      <c r="F88" s="104" t="str">
        <f t="shared" si="3"/>
        <v>-</v>
      </c>
      <c r="H88" s="123"/>
    </row>
    <row r="89" spans="1:8" s="14" customFormat="1" ht="39.75" customHeight="1">
      <c r="A89" s="70" t="s">
        <v>150</v>
      </c>
      <c r="B89" s="71" t="s">
        <v>128</v>
      </c>
      <c r="C89" s="13">
        <f>CENTRALA!C64+'Razem OW'!C64</f>
        <v>95642</v>
      </c>
      <c r="D89" s="13">
        <f>CENTRALA!D64+'Razem OW'!D64</f>
        <v>95642</v>
      </c>
      <c r="E89" s="13" t="str">
        <f t="shared" si="2"/>
        <v>-</v>
      </c>
      <c r="F89" s="103">
        <f t="shared" si="3"/>
        <v>1</v>
      </c>
      <c r="G89" s="123"/>
      <c r="H89" s="123"/>
    </row>
    <row r="90" spans="1:8" s="14" customFormat="1" ht="64.5" customHeight="1">
      <c r="A90" s="70" t="s">
        <v>151</v>
      </c>
      <c r="B90" s="71" t="s">
        <v>117</v>
      </c>
      <c r="C90" s="13">
        <f>C58-C59+C80-C81+C86-C89</f>
        <v>0</v>
      </c>
      <c r="D90" s="13">
        <f>D58-D59+D80-D81+D86-D89</f>
        <v>0</v>
      </c>
      <c r="E90" s="13" t="str">
        <f t="shared" si="2"/>
        <v>-</v>
      </c>
      <c r="F90" s="103" t="str">
        <f t="shared" si="3"/>
        <v>-</v>
      </c>
      <c r="G90" s="123"/>
      <c r="H90" s="123"/>
    </row>
    <row r="91" spans="1:8" s="14" customFormat="1" ht="33" customHeight="1">
      <c r="A91" s="70" t="s">
        <v>152</v>
      </c>
      <c r="B91" s="71" t="s">
        <v>124</v>
      </c>
      <c r="C91" s="13">
        <f>C92-C93</f>
        <v>0</v>
      </c>
      <c r="D91" s="13">
        <f>D92-D93</f>
        <v>0</v>
      </c>
      <c r="E91" s="13" t="str">
        <f t="shared" si="2"/>
        <v>-</v>
      </c>
      <c r="F91" s="103" t="str">
        <f t="shared" si="3"/>
        <v>-</v>
      </c>
      <c r="G91" s="123"/>
      <c r="H91" s="123"/>
    </row>
    <row r="92" spans="1:8" ht="30" customHeight="1">
      <c r="A92" s="55" t="s">
        <v>110</v>
      </c>
      <c r="B92" s="56" t="s">
        <v>111</v>
      </c>
      <c r="C92" s="15">
        <v>0</v>
      </c>
      <c r="D92" s="15">
        <f t="shared" si="4"/>
        <v>0</v>
      </c>
      <c r="E92" s="15" t="str">
        <f t="shared" si="2"/>
        <v>-</v>
      </c>
      <c r="F92" s="104" t="str">
        <f t="shared" si="3"/>
        <v>-</v>
      </c>
      <c r="H92" s="123"/>
    </row>
    <row r="93" spans="1:8" ht="30" customHeight="1">
      <c r="A93" s="55" t="s">
        <v>112</v>
      </c>
      <c r="B93" s="56" t="s">
        <v>113</v>
      </c>
      <c r="C93" s="15">
        <v>0</v>
      </c>
      <c r="D93" s="15">
        <f t="shared" si="4"/>
        <v>0</v>
      </c>
      <c r="E93" s="15" t="str">
        <f t="shared" si="2"/>
        <v>-</v>
      </c>
      <c r="F93" s="104" t="str">
        <f t="shared" si="3"/>
        <v>-</v>
      </c>
      <c r="H93" s="123"/>
    </row>
    <row r="94" spans="1:8" s="19" customFormat="1" ht="33" customHeight="1">
      <c r="A94" s="70" t="s">
        <v>153</v>
      </c>
      <c r="B94" s="72" t="s">
        <v>125</v>
      </c>
      <c r="C94" s="74">
        <f>C90+C91</f>
        <v>0</v>
      </c>
      <c r="D94" s="74">
        <f>D90+D91</f>
        <v>0</v>
      </c>
      <c r="E94" s="74" t="str">
        <f t="shared" si="2"/>
        <v>-</v>
      </c>
      <c r="F94" s="108" t="str">
        <f t="shared" si="3"/>
        <v>-</v>
      </c>
      <c r="G94" s="145"/>
      <c r="H94" s="123"/>
    </row>
    <row r="95" spans="1:8" s="19" customFormat="1" ht="69" customHeight="1">
      <c r="A95" s="70" t="s">
        <v>154</v>
      </c>
      <c r="B95" s="72" t="s">
        <v>114</v>
      </c>
      <c r="C95" s="74">
        <v>0</v>
      </c>
      <c r="D95" s="74">
        <f t="shared" si="4"/>
        <v>0</v>
      </c>
      <c r="E95" s="74" t="str">
        <f t="shared" si="2"/>
        <v>-</v>
      </c>
      <c r="F95" s="108" t="str">
        <f t="shared" si="3"/>
        <v>-</v>
      </c>
      <c r="G95" s="145"/>
      <c r="H95" s="123"/>
    </row>
    <row r="96" spans="1:8" s="19" customFormat="1" ht="33" customHeight="1">
      <c r="A96" s="70" t="s">
        <v>155</v>
      </c>
      <c r="B96" s="72" t="s">
        <v>129</v>
      </c>
      <c r="C96" s="74">
        <f>C94-C95</f>
        <v>0</v>
      </c>
      <c r="D96" s="74">
        <f>D94-D95</f>
        <v>0</v>
      </c>
      <c r="E96" s="74" t="str">
        <f t="shared" si="2"/>
        <v>-</v>
      </c>
      <c r="F96" s="108" t="str">
        <f t="shared" si="3"/>
        <v>-</v>
      </c>
      <c r="G96" s="145"/>
      <c r="H96" s="123"/>
    </row>
    <row r="97" spans="1:8" s="19" customFormat="1" ht="33" customHeight="1">
      <c r="A97" s="53" t="s">
        <v>156</v>
      </c>
      <c r="B97" s="73" t="s">
        <v>115</v>
      </c>
      <c r="C97" s="74">
        <f>C7+C13+C21+C22+C23+C24+C80+C86-C19</f>
        <v>69669953</v>
      </c>
      <c r="D97" s="74">
        <f>D7+D13+D21+D22+D23+D24+D80+D86-D19</f>
        <v>69623156</v>
      </c>
      <c r="E97" s="74">
        <f t="shared" si="2"/>
        <v>-46797</v>
      </c>
      <c r="F97" s="108">
        <f t="shared" si="3"/>
        <v>0.9993</v>
      </c>
      <c r="G97" s="145"/>
      <c r="H97" s="123"/>
    </row>
    <row r="98" spans="1:8" s="19" customFormat="1" ht="33" customHeight="1">
      <c r="A98" s="70" t="s">
        <v>157</v>
      </c>
      <c r="B98" s="72" t="s">
        <v>116</v>
      </c>
      <c r="C98" s="74">
        <f>C10+C16+C26+C27+C55+C56+C59+C81+C89</f>
        <v>69669953</v>
      </c>
      <c r="D98" s="74">
        <f>D10+D16+D26+D27+D55+D56+D59+D81+D89</f>
        <v>69623156</v>
      </c>
      <c r="E98" s="74">
        <f t="shared" si="2"/>
        <v>-46797</v>
      </c>
      <c r="F98" s="108">
        <f t="shared" si="3"/>
        <v>0.9993</v>
      </c>
      <c r="G98" s="145"/>
      <c r="H98" s="123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67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9273215</v>
      </c>
      <c r="D7" s="16">
        <f>D8+D9+D10+D15+D16+D17+D18+D19+D20+D21+D22+D23+D24+D25+D29+D30+D32+D33+D34</f>
        <v>9273215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1094000</v>
      </c>
      <c r="D8" s="25">
        <f>C8</f>
        <v>1094000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786190</v>
      </c>
      <c r="D9" s="25">
        <f aca="true" t="shared" si="2" ref="D9:D33">C9</f>
        <v>786190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4667810</v>
      </c>
      <c r="D10" s="25">
        <f t="shared" si="2"/>
        <v>4667810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418141</v>
      </c>
      <c r="D11" s="25">
        <f t="shared" si="2"/>
        <v>418141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379727</v>
      </c>
      <c r="D12" s="25">
        <f t="shared" si="2"/>
        <v>379727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230678</v>
      </c>
      <c r="D13" s="25">
        <f t="shared" si="2"/>
        <v>230678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84970</v>
      </c>
      <c r="D14" s="25">
        <f t="shared" si="2"/>
        <v>84970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359543</v>
      </c>
      <c r="D15" s="25">
        <f t="shared" si="2"/>
        <v>359543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396638</v>
      </c>
      <c r="D16" s="25">
        <f t="shared" si="2"/>
        <v>396638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145062</v>
      </c>
      <c r="D17" s="25">
        <f t="shared" si="2"/>
        <v>145062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40252</v>
      </c>
      <c r="D18" s="25">
        <f t="shared" si="2"/>
        <v>40252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194260</v>
      </c>
      <c r="D19" s="25">
        <f t="shared" si="2"/>
        <v>194260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102890</v>
      </c>
      <c r="D20" s="25">
        <f t="shared" si="2"/>
        <v>102890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7783</v>
      </c>
      <c r="D21" s="25">
        <f t="shared" si="2"/>
        <v>7783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21521</v>
      </c>
      <c r="D22" s="25">
        <f t="shared" si="2"/>
        <v>21521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251735</v>
      </c>
      <c r="D23" s="25">
        <f t="shared" si="2"/>
        <v>251735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120000</v>
      </c>
      <c r="D24" s="25">
        <f t="shared" si="2"/>
        <v>120000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1072202</v>
      </c>
      <c r="D25" s="25">
        <f>SUM(D26:D28)</f>
        <v>1072202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1064117</v>
      </c>
      <c r="D26" s="25">
        <f t="shared" si="2"/>
        <v>1064117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6085</v>
      </c>
      <c r="D27" s="25">
        <f t="shared" si="2"/>
        <v>6085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2000</v>
      </c>
      <c r="D28" s="25">
        <f t="shared" si="2"/>
        <v>2000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13329</v>
      </c>
      <c r="D33" s="25">
        <f t="shared" si="2"/>
        <v>13329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228771</v>
      </c>
      <c r="D36" s="93">
        <f>C36</f>
        <v>228771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1536899</v>
      </c>
      <c r="D37" s="84">
        <f>D12+D14+D25+D31</f>
        <v>1536899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68755</v>
      </c>
      <c r="D38" s="24">
        <f>D39+D40+D41+D49+D51+D57+D58+D56</f>
        <v>68755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2932</v>
      </c>
      <c r="D39" s="85">
        <f>C39</f>
        <v>2932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12147</v>
      </c>
      <c r="D40" s="85">
        <f>C40</f>
        <v>12147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482</v>
      </c>
      <c r="D41" s="85">
        <f>D42+D44+D45+D46+D47+D48</f>
        <v>482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>C42</f>
        <v>29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aca="true" t="shared" si="3" ref="D43:D62">C43</f>
        <v>29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42</v>
      </c>
      <c r="D44" s="85">
        <f t="shared" si="3"/>
        <v>42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382</v>
      </c>
      <c r="D47" s="85">
        <f t="shared" si="3"/>
        <v>382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29</v>
      </c>
      <c r="D48" s="85">
        <f>C48</f>
        <v>29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40741</v>
      </c>
      <c r="D49" s="85">
        <f>C49</f>
        <v>40741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71</v>
      </c>
      <c r="D50" s="85">
        <f>C50</f>
        <v>71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9027</v>
      </c>
      <c r="D51" s="77">
        <f>D52+D53+D54+D55</f>
        <v>9027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7011</v>
      </c>
      <c r="D52" s="85">
        <f>C52</f>
        <v>7011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998</v>
      </c>
      <c r="D53" s="85">
        <f>C53</f>
        <v>998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1018</v>
      </c>
      <c r="D55" s="85">
        <f t="shared" si="3"/>
        <v>1018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2241</v>
      </c>
      <c r="D57" s="85">
        <f>C57</f>
        <v>2241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1185</v>
      </c>
      <c r="D58" s="85">
        <f>C58</f>
        <v>1185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34511</v>
      </c>
      <c r="D59" s="27">
        <f>D60+D61+D62+D63</f>
        <v>34511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23211</v>
      </c>
      <c r="D61" s="85">
        <f t="shared" si="3"/>
        <v>23211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11300</v>
      </c>
      <c r="D63" s="85">
        <f>C63</f>
        <v>11300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12260</v>
      </c>
      <c r="D64" s="27">
        <f>C64</f>
        <v>12260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68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1578460</v>
      </c>
      <c r="D7" s="16">
        <f>D8+D9+D10+D15+D16+D17+D18+D19+D20+D21+D22+D23+D24+D25+D29+D30+D32+D33+D34</f>
        <v>1578460</v>
      </c>
      <c r="E7" s="13" t="str">
        <f>IF(C7=D7,"-",D7-C7)</f>
        <v>-</v>
      </c>
      <c r="F7" s="96">
        <f>IF(C7=0,"-",D7/C7)</f>
        <v>1</v>
      </c>
      <c r="H7" s="95"/>
    </row>
    <row r="8" spans="1:10" ht="33" customHeight="1">
      <c r="A8" s="29" t="s">
        <v>1</v>
      </c>
      <c r="B8" s="35" t="s">
        <v>132</v>
      </c>
      <c r="C8" s="81">
        <v>191828</v>
      </c>
      <c r="D8" s="25">
        <f>C8</f>
        <v>191828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  <c r="I8" s="86"/>
      <c r="J8" s="86"/>
    </row>
    <row r="9" spans="1:10" ht="33" customHeight="1">
      <c r="A9" s="29" t="s">
        <v>2</v>
      </c>
      <c r="B9" s="35" t="s">
        <v>133</v>
      </c>
      <c r="C9" s="81">
        <v>126185</v>
      </c>
      <c r="D9" s="25">
        <f aca="true" t="shared" si="2" ref="D9:D33">C9</f>
        <v>126185</v>
      </c>
      <c r="E9" s="97" t="str">
        <f t="shared" si="0"/>
        <v>-</v>
      </c>
      <c r="F9" s="98">
        <f t="shared" si="1"/>
        <v>1</v>
      </c>
      <c r="H9" s="95"/>
      <c r="I9" s="86"/>
      <c r="J9" s="86"/>
    </row>
    <row r="10" spans="1:10" ht="33" customHeight="1">
      <c r="A10" s="29" t="s">
        <v>3</v>
      </c>
      <c r="B10" s="35" t="s">
        <v>130</v>
      </c>
      <c r="C10" s="81">
        <v>770510</v>
      </c>
      <c r="D10" s="25">
        <f t="shared" si="2"/>
        <v>770510</v>
      </c>
      <c r="E10" s="97" t="str">
        <f t="shared" si="0"/>
        <v>-</v>
      </c>
      <c r="F10" s="98">
        <f t="shared" si="1"/>
        <v>1</v>
      </c>
      <c r="H10" s="95"/>
      <c r="I10" s="86"/>
      <c r="J10" s="86"/>
    </row>
    <row r="11" spans="1:10" ht="31.5" customHeight="1">
      <c r="A11" s="79" t="s">
        <v>56</v>
      </c>
      <c r="B11" s="34" t="s">
        <v>159</v>
      </c>
      <c r="C11" s="81">
        <v>61510</v>
      </c>
      <c r="D11" s="25">
        <f t="shared" si="2"/>
        <v>61510</v>
      </c>
      <c r="E11" s="97" t="str">
        <f t="shared" si="0"/>
        <v>-</v>
      </c>
      <c r="F11" s="98">
        <f t="shared" si="1"/>
        <v>1</v>
      </c>
      <c r="H11" s="95"/>
      <c r="I11" s="86"/>
      <c r="J11" s="86"/>
    </row>
    <row r="12" spans="1:10" ht="31.5" customHeight="1">
      <c r="A12" s="79" t="s">
        <v>160</v>
      </c>
      <c r="B12" s="34" t="s">
        <v>163</v>
      </c>
      <c r="C12" s="81">
        <v>56788</v>
      </c>
      <c r="D12" s="25">
        <f t="shared" si="2"/>
        <v>56788</v>
      </c>
      <c r="E12" s="97" t="str">
        <f t="shared" si="0"/>
        <v>-</v>
      </c>
      <c r="F12" s="98">
        <f t="shared" si="1"/>
        <v>1</v>
      </c>
      <c r="H12" s="95"/>
      <c r="I12" s="86"/>
      <c r="J12" s="86"/>
    </row>
    <row r="13" spans="1:10" ht="31.5" customHeight="1">
      <c r="A13" s="79" t="s">
        <v>161</v>
      </c>
      <c r="B13" s="34" t="s">
        <v>164</v>
      </c>
      <c r="C13" s="81">
        <v>29873</v>
      </c>
      <c r="D13" s="25">
        <f t="shared" si="2"/>
        <v>29873</v>
      </c>
      <c r="E13" s="97" t="str">
        <f t="shared" si="0"/>
        <v>-</v>
      </c>
      <c r="F13" s="98">
        <f t="shared" si="1"/>
        <v>1</v>
      </c>
      <c r="H13" s="95"/>
      <c r="I13" s="86"/>
      <c r="J13" s="86"/>
    </row>
    <row r="14" spans="1:10" ht="31.5" customHeight="1">
      <c r="A14" s="79" t="s">
        <v>162</v>
      </c>
      <c r="B14" s="34" t="s">
        <v>165</v>
      </c>
      <c r="C14" s="81">
        <v>11784</v>
      </c>
      <c r="D14" s="25">
        <f t="shared" si="2"/>
        <v>11784</v>
      </c>
      <c r="E14" s="97" t="str">
        <f t="shared" si="0"/>
        <v>-</v>
      </c>
      <c r="F14" s="98">
        <f t="shared" si="1"/>
        <v>1</v>
      </c>
      <c r="H14" s="95"/>
      <c r="I14" s="86"/>
      <c r="J14" s="86"/>
    </row>
    <row r="15" spans="1:10" ht="33" customHeight="1">
      <c r="A15" s="29" t="s">
        <v>4</v>
      </c>
      <c r="B15" s="35" t="s">
        <v>138</v>
      </c>
      <c r="C15" s="81">
        <v>57868</v>
      </c>
      <c r="D15" s="25">
        <f t="shared" si="2"/>
        <v>57868</v>
      </c>
      <c r="E15" s="97" t="str">
        <f t="shared" si="0"/>
        <v>-</v>
      </c>
      <c r="F15" s="98">
        <f t="shared" si="1"/>
        <v>1</v>
      </c>
      <c r="H15" s="95"/>
      <c r="I15" s="86"/>
      <c r="J15" s="86"/>
    </row>
    <row r="16" spans="1:10" ht="33" customHeight="1">
      <c r="A16" s="29" t="s">
        <v>5</v>
      </c>
      <c r="B16" s="35" t="s">
        <v>134</v>
      </c>
      <c r="C16" s="81">
        <v>52594</v>
      </c>
      <c r="D16" s="25">
        <f t="shared" si="2"/>
        <v>52594</v>
      </c>
      <c r="E16" s="97" t="str">
        <f t="shared" si="0"/>
        <v>-</v>
      </c>
      <c r="F16" s="98">
        <f t="shared" si="1"/>
        <v>1</v>
      </c>
      <c r="H16" s="95"/>
      <c r="I16" s="86"/>
      <c r="J16" s="86"/>
    </row>
    <row r="17" spans="1:10" ht="33" customHeight="1">
      <c r="A17" s="29" t="s">
        <v>6</v>
      </c>
      <c r="B17" s="35" t="s">
        <v>140</v>
      </c>
      <c r="C17" s="81">
        <v>42991</v>
      </c>
      <c r="D17" s="25">
        <f t="shared" si="2"/>
        <v>42991</v>
      </c>
      <c r="E17" s="97" t="str">
        <f t="shared" si="0"/>
        <v>-</v>
      </c>
      <c r="F17" s="98">
        <f t="shared" si="1"/>
        <v>1</v>
      </c>
      <c r="H17" s="95"/>
      <c r="I17" s="86"/>
      <c r="J17" s="86"/>
    </row>
    <row r="18" spans="1:10" ht="33" customHeight="1">
      <c r="A18" s="29" t="s">
        <v>7</v>
      </c>
      <c r="B18" s="35" t="s">
        <v>139</v>
      </c>
      <c r="C18" s="81">
        <v>10297</v>
      </c>
      <c r="D18" s="25">
        <f t="shared" si="2"/>
        <v>10297</v>
      </c>
      <c r="E18" s="97" t="str">
        <f t="shared" si="0"/>
        <v>-</v>
      </c>
      <c r="F18" s="98">
        <f t="shared" si="1"/>
        <v>1</v>
      </c>
      <c r="H18" s="95"/>
      <c r="I18" s="86"/>
      <c r="J18" s="86"/>
    </row>
    <row r="19" spans="1:10" ht="33" customHeight="1">
      <c r="A19" s="29" t="s">
        <v>8</v>
      </c>
      <c r="B19" s="35" t="s">
        <v>135</v>
      </c>
      <c r="C19" s="81">
        <v>46696</v>
      </c>
      <c r="D19" s="25">
        <f t="shared" si="2"/>
        <v>46696</v>
      </c>
      <c r="E19" s="97" t="str">
        <f t="shared" si="0"/>
        <v>-</v>
      </c>
      <c r="F19" s="98">
        <f t="shared" si="1"/>
        <v>1</v>
      </c>
      <c r="H19" s="95"/>
      <c r="I19" s="86"/>
      <c r="J19" s="86"/>
    </row>
    <row r="20" spans="1:10" ht="33" customHeight="1">
      <c r="A20" s="29" t="s">
        <v>9</v>
      </c>
      <c r="B20" s="35" t="s">
        <v>136</v>
      </c>
      <c r="C20" s="81">
        <v>12700</v>
      </c>
      <c r="D20" s="25">
        <f t="shared" si="2"/>
        <v>12700</v>
      </c>
      <c r="E20" s="97" t="str">
        <f t="shared" si="0"/>
        <v>-</v>
      </c>
      <c r="F20" s="98">
        <f t="shared" si="1"/>
        <v>1</v>
      </c>
      <c r="H20" s="95"/>
      <c r="J20" s="86"/>
    </row>
    <row r="21" spans="1:10" ht="33" customHeight="1">
      <c r="A21" s="29" t="s">
        <v>10</v>
      </c>
      <c r="B21" s="35" t="s">
        <v>141</v>
      </c>
      <c r="C21" s="81">
        <v>1550</v>
      </c>
      <c r="D21" s="25">
        <f t="shared" si="2"/>
        <v>1550</v>
      </c>
      <c r="E21" s="97" t="str">
        <f t="shared" si="0"/>
        <v>-</v>
      </c>
      <c r="F21" s="98">
        <f t="shared" si="1"/>
        <v>1</v>
      </c>
      <c r="H21" s="95"/>
      <c r="J21" s="86"/>
    </row>
    <row r="22" spans="1:10" ht="46.5" customHeight="1">
      <c r="A22" s="29" t="s">
        <v>11</v>
      </c>
      <c r="B22" s="35" t="s">
        <v>137</v>
      </c>
      <c r="C22" s="81">
        <v>4220</v>
      </c>
      <c r="D22" s="25">
        <f t="shared" si="2"/>
        <v>4220</v>
      </c>
      <c r="E22" s="97" t="str">
        <f t="shared" si="0"/>
        <v>-</v>
      </c>
      <c r="F22" s="98">
        <f t="shared" si="1"/>
        <v>1</v>
      </c>
      <c r="H22" s="95"/>
      <c r="I22" s="86"/>
      <c r="J22" s="86"/>
    </row>
    <row r="23" spans="1:10" ht="33" customHeight="1">
      <c r="A23" s="29" t="s">
        <v>12</v>
      </c>
      <c r="B23" s="35" t="s">
        <v>182</v>
      </c>
      <c r="C23" s="81">
        <v>38948</v>
      </c>
      <c r="D23" s="25">
        <f t="shared" si="2"/>
        <v>38948</v>
      </c>
      <c r="E23" s="97" t="str">
        <f t="shared" si="0"/>
        <v>-</v>
      </c>
      <c r="F23" s="98">
        <f t="shared" si="1"/>
        <v>1</v>
      </c>
      <c r="H23" s="95"/>
      <c r="I23" s="86"/>
      <c r="J23" s="86"/>
    </row>
    <row r="24" spans="1:10" ht="33" customHeight="1">
      <c r="A24" s="29" t="s">
        <v>13</v>
      </c>
      <c r="B24" s="35" t="s">
        <v>166</v>
      </c>
      <c r="C24" s="81">
        <v>22000</v>
      </c>
      <c r="D24" s="25">
        <f t="shared" si="2"/>
        <v>22000</v>
      </c>
      <c r="E24" s="97" t="str">
        <f t="shared" si="0"/>
        <v>-</v>
      </c>
      <c r="F24" s="98">
        <f t="shared" si="1"/>
        <v>1</v>
      </c>
      <c r="H24" s="95"/>
      <c r="J24" s="86"/>
    </row>
    <row r="25" spans="1:10" ht="33" customHeight="1">
      <c r="A25" s="30" t="s">
        <v>14</v>
      </c>
      <c r="B25" s="78" t="s">
        <v>243</v>
      </c>
      <c r="C25" s="81">
        <v>189828</v>
      </c>
      <c r="D25" s="25">
        <f>SUM(D26:D28)</f>
        <v>189828</v>
      </c>
      <c r="E25" s="97" t="str">
        <f t="shared" si="0"/>
        <v>-</v>
      </c>
      <c r="F25" s="98">
        <f t="shared" si="1"/>
        <v>1</v>
      </c>
      <c r="H25" s="95"/>
      <c r="J25" s="86"/>
    </row>
    <row r="26" spans="1:10" ht="31.5">
      <c r="A26" s="28" t="s">
        <v>142</v>
      </c>
      <c r="B26" s="34" t="s">
        <v>168</v>
      </c>
      <c r="C26" s="81">
        <v>189018</v>
      </c>
      <c r="D26" s="25">
        <f t="shared" si="2"/>
        <v>189018</v>
      </c>
      <c r="E26" s="97" t="str">
        <f t="shared" si="0"/>
        <v>-</v>
      </c>
      <c r="F26" s="98">
        <f t="shared" si="1"/>
        <v>1</v>
      </c>
      <c r="H26" s="95"/>
      <c r="J26" s="86"/>
    </row>
    <row r="27" spans="1:10" ht="31.5" customHeight="1">
      <c r="A27" s="79" t="s">
        <v>167</v>
      </c>
      <c r="B27" s="34" t="s">
        <v>170</v>
      </c>
      <c r="C27" s="81">
        <v>700</v>
      </c>
      <c r="D27" s="25">
        <f t="shared" si="2"/>
        <v>700</v>
      </c>
      <c r="E27" s="97" t="str">
        <f t="shared" si="0"/>
        <v>-</v>
      </c>
      <c r="F27" s="98">
        <f t="shared" si="1"/>
        <v>1</v>
      </c>
      <c r="H27" s="95"/>
      <c r="J27" s="86"/>
    </row>
    <row r="28" spans="1:10" ht="31.5" customHeight="1">
      <c r="A28" s="79" t="s">
        <v>171</v>
      </c>
      <c r="B28" s="34" t="s">
        <v>169</v>
      </c>
      <c r="C28" s="81">
        <v>110</v>
      </c>
      <c r="D28" s="25">
        <f t="shared" si="2"/>
        <v>110</v>
      </c>
      <c r="E28" s="97" t="str">
        <f t="shared" si="0"/>
        <v>-</v>
      </c>
      <c r="F28" s="98">
        <f t="shared" si="1"/>
        <v>1</v>
      </c>
      <c r="H28" s="95"/>
      <c r="J28" s="86"/>
    </row>
    <row r="29" spans="1:10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  <c r="J29" s="86"/>
    </row>
    <row r="30" spans="1:10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  <c r="J30" s="86"/>
    </row>
    <row r="31" spans="1:10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  <c r="I31" s="86"/>
      <c r="J31" s="86"/>
    </row>
    <row r="32" spans="1:10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  <c r="I32" s="86"/>
      <c r="J32" s="86"/>
    </row>
    <row r="33" spans="1:10" ht="33" customHeight="1">
      <c r="A33" s="31" t="s">
        <v>120</v>
      </c>
      <c r="B33" s="37" t="s">
        <v>183</v>
      </c>
      <c r="C33" s="81">
        <v>10245</v>
      </c>
      <c r="D33" s="25">
        <f t="shared" si="2"/>
        <v>10245</v>
      </c>
      <c r="E33" s="97" t="str">
        <f t="shared" si="0"/>
        <v>-</v>
      </c>
      <c r="F33" s="98">
        <f t="shared" si="1"/>
        <v>1</v>
      </c>
      <c r="H33" s="95"/>
      <c r="I33" s="86"/>
      <c r="J33" s="86"/>
    </row>
    <row r="34" spans="1:10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  <c r="I34" s="86"/>
      <c r="J34" s="86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51973</v>
      </c>
      <c r="D36" s="93">
        <f>C36</f>
        <v>51973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258400</v>
      </c>
      <c r="D37" s="84">
        <f>D12+D14+D25+D31</f>
        <v>258400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17796</v>
      </c>
      <c r="D38" s="24">
        <f>D39+D40+D41+D49+D51+D57+D58+D56</f>
        <v>17796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998</v>
      </c>
      <c r="D39" s="85">
        <f>C39</f>
        <v>998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2239</v>
      </c>
      <c r="D40" s="85">
        <f>C40</f>
        <v>2239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171</v>
      </c>
      <c r="D41" s="85">
        <f>D42+D44+D45+D46+D47+D48</f>
        <v>171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0</v>
      </c>
      <c r="D42" s="85">
        <f>C42</f>
        <v>0</v>
      </c>
      <c r="E42" s="97" t="str">
        <f t="shared" si="0"/>
        <v>-</v>
      </c>
      <c r="F42" s="98" t="str">
        <f t="shared" si="1"/>
        <v>-</v>
      </c>
      <c r="H42" s="95"/>
    </row>
    <row r="43" spans="1:8" ht="28.5" customHeight="1">
      <c r="A43" s="42" t="s">
        <v>40</v>
      </c>
      <c r="B43" s="44" t="s">
        <v>33</v>
      </c>
      <c r="C43" s="81">
        <v>0</v>
      </c>
      <c r="D43" s="85">
        <f aca="true" t="shared" si="3" ref="D43:D62">C43</f>
        <v>0</v>
      </c>
      <c r="E43" s="97" t="str">
        <f t="shared" si="0"/>
        <v>-</v>
      </c>
      <c r="F43" s="98" t="str">
        <f t="shared" si="1"/>
        <v>-</v>
      </c>
      <c r="H43" s="95"/>
    </row>
    <row r="44" spans="1:8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157</v>
      </c>
      <c r="D47" s="85">
        <f t="shared" si="3"/>
        <v>157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8678</v>
      </c>
      <c r="D49" s="85">
        <f>C49</f>
        <v>8678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20</v>
      </c>
      <c r="D50" s="85">
        <f>C50</f>
        <v>20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1950</v>
      </c>
      <c r="D51" s="77">
        <f>D52+D53+D54+D55</f>
        <v>1950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1491</v>
      </c>
      <c r="D52" s="85">
        <f>C52</f>
        <v>1491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212</v>
      </c>
      <c r="D53" s="85">
        <f>C53</f>
        <v>212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247</v>
      </c>
      <c r="D55" s="85">
        <f t="shared" si="3"/>
        <v>247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3560</v>
      </c>
      <c r="D57" s="85">
        <f>C57</f>
        <v>3560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200</v>
      </c>
      <c r="D58" s="85">
        <f>C58</f>
        <v>200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6580</v>
      </c>
      <c r="D59" s="27">
        <f>D60+D61+D62+D63</f>
        <v>6580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5700</v>
      </c>
      <c r="D61" s="85">
        <f t="shared" si="3"/>
        <v>5700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880</v>
      </c>
      <c r="D63" s="85">
        <f>C63</f>
        <v>880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1238</v>
      </c>
      <c r="D64" s="27">
        <f>C64</f>
        <v>1238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14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69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3413249</v>
      </c>
      <c r="D7" s="16">
        <f>D8+D9+D10+D15+D16+D17+D18+D19+D20+D21+D22+D23+D24+D25+D29+D30+D32+D33+D34</f>
        <v>3413249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421273</v>
      </c>
      <c r="D8" s="25">
        <f>C8</f>
        <v>421273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281233</v>
      </c>
      <c r="D9" s="25">
        <f aca="true" t="shared" si="2" ref="D9:D33">C9</f>
        <v>281233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1636396</v>
      </c>
      <c r="D10" s="25">
        <f t="shared" si="2"/>
        <v>1636396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160993</v>
      </c>
      <c r="D11" s="25">
        <f t="shared" si="2"/>
        <v>160993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144505</v>
      </c>
      <c r="D12" s="25">
        <f t="shared" si="2"/>
        <v>144505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71122</v>
      </c>
      <c r="D13" s="25">
        <f t="shared" si="2"/>
        <v>71122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29977</v>
      </c>
      <c r="D14" s="25">
        <f t="shared" si="2"/>
        <v>29977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110666</v>
      </c>
      <c r="D15" s="25">
        <f t="shared" si="2"/>
        <v>110666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143138</v>
      </c>
      <c r="D16" s="25">
        <f t="shared" si="2"/>
        <v>143138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87920</v>
      </c>
      <c r="D17" s="25">
        <f t="shared" si="2"/>
        <v>87920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22896</v>
      </c>
      <c r="D18" s="25">
        <f t="shared" si="2"/>
        <v>22896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108324</v>
      </c>
      <c r="D19" s="25">
        <f t="shared" si="2"/>
        <v>108324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31955</v>
      </c>
      <c r="D20" s="25">
        <f t="shared" si="2"/>
        <v>31955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3166</v>
      </c>
      <c r="D21" s="25">
        <f t="shared" si="2"/>
        <v>3166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7496</v>
      </c>
      <c r="D22" s="25">
        <f t="shared" si="2"/>
        <v>7496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90844</v>
      </c>
      <c r="D23" s="25">
        <f t="shared" si="2"/>
        <v>90844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41000</v>
      </c>
      <c r="D24" s="25">
        <f t="shared" si="2"/>
        <v>41000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360000</v>
      </c>
      <c r="D25" s="25">
        <f>SUM(D26:D28)</f>
        <v>360000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347000</v>
      </c>
      <c r="D26" s="25">
        <f t="shared" si="2"/>
        <v>347000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11000</v>
      </c>
      <c r="D27" s="25">
        <f t="shared" si="2"/>
        <v>11000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2000</v>
      </c>
      <c r="D28" s="25">
        <f t="shared" si="2"/>
        <v>2000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66942</v>
      </c>
      <c r="D33" s="25">
        <f t="shared" si="2"/>
        <v>66942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106590</v>
      </c>
      <c r="D36" s="93">
        <f>C36</f>
        <v>106590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534482</v>
      </c>
      <c r="D37" s="84">
        <f>D12+D14+D25+D31</f>
        <v>534482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25994</v>
      </c>
      <c r="D38" s="24">
        <f>D39+D40+D41+D49+D51+D57+D58+D56</f>
        <v>25994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1311</v>
      </c>
      <c r="D39" s="85">
        <f>C39</f>
        <v>1311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3694</v>
      </c>
      <c r="D40" s="85">
        <f>C40</f>
        <v>3694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139</v>
      </c>
      <c r="D41" s="85">
        <f>D42+D44+D45+D46+D47+D48</f>
        <v>139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27</v>
      </c>
      <c r="D42" s="85">
        <f aca="true" t="shared" si="3" ref="D42:D50">C42</f>
        <v>27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27</v>
      </c>
      <c r="D43" s="85">
        <f t="shared" si="3"/>
        <v>27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13</v>
      </c>
      <c r="D44" s="85">
        <f t="shared" si="3"/>
        <v>13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64</v>
      </c>
      <c r="D47" s="85">
        <f t="shared" si="3"/>
        <v>64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35</v>
      </c>
      <c r="D48" s="85">
        <f t="shared" si="3"/>
        <v>35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13665</v>
      </c>
      <c r="D49" s="85">
        <f t="shared" si="3"/>
        <v>13665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10</v>
      </c>
      <c r="D50" s="85">
        <f t="shared" si="3"/>
        <v>10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3025</v>
      </c>
      <c r="D51" s="77">
        <f>D52+D53+D54+D55</f>
        <v>3025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2347</v>
      </c>
      <c r="D52" s="85">
        <f aca="true" t="shared" si="4" ref="D52:D58">C52</f>
        <v>2347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334</v>
      </c>
      <c r="D53" s="85">
        <f t="shared" si="4"/>
        <v>334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344</v>
      </c>
      <c r="D55" s="85">
        <f t="shared" si="4"/>
        <v>344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3900</v>
      </c>
      <c r="D57" s="85">
        <f t="shared" si="4"/>
        <v>3900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260</v>
      </c>
      <c r="D58" s="85">
        <f t="shared" si="4"/>
        <v>260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10516</v>
      </c>
      <c r="D59" s="27">
        <f>D60+D61+D62+D63</f>
        <v>10516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9996</v>
      </c>
      <c r="D61" s="85">
        <f>C61</f>
        <v>9996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520</v>
      </c>
      <c r="D63" s="85">
        <f>C63</f>
        <v>520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3500</v>
      </c>
      <c r="D64" s="27">
        <f>C64</f>
        <v>3500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70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1963976</v>
      </c>
      <c r="D7" s="16">
        <f>D8+D9+D10+D15+D16+D17+D18+D19+D20+D21+D22+D23+D24+D25+D29+D30+D32+D33+D34</f>
        <v>1963976</v>
      </c>
      <c r="E7" s="13" t="str">
        <f>IF(C7=D7,"-",D7-C7)</f>
        <v>-</v>
      </c>
      <c r="F7" s="96">
        <f>IF(C7=0,"-",D7/C7)</f>
        <v>1</v>
      </c>
      <c r="H7" s="95"/>
    </row>
    <row r="8" spans="1:9" ht="33" customHeight="1">
      <c r="A8" s="29" t="s">
        <v>1</v>
      </c>
      <c r="B8" s="35" t="s">
        <v>132</v>
      </c>
      <c r="C8" s="81">
        <v>234200</v>
      </c>
      <c r="D8" s="25">
        <f>C8</f>
        <v>234200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  <c r="I8" s="86"/>
    </row>
    <row r="9" spans="1:9" ht="33" customHeight="1">
      <c r="A9" s="29" t="s">
        <v>2</v>
      </c>
      <c r="B9" s="35" t="s">
        <v>133</v>
      </c>
      <c r="C9" s="81">
        <v>190725</v>
      </c>
      <c r="D9" s="25">
        <f aca="true" t="shared" si="2" ref="D9:D33">C9</f>
        <v>190725</v>
      </c>
      <c r="E9" s="97" t="str">
        <f t="shared" si="0"/>
        <v>-</v>
      </c>
      <c r="F9" s="98">
        <f t="shared" si="1"/>
        <v>1</v>
      </c>
      <c r="H9" s="95"/>
      <c r="I9" s="86"/>
    </row>
    <row r="10" spans="1:9" ht="33" customHeight="1">
      <c r="A10" s="29" t="s">
        <v>3</v>
      </c>
      <c r="B10" s="35" t="s">
        <v>130</v>
      </c>
      <c r="C10" s="81">
        <v>967503</v>
      </c>
      <c r="D10" s="25">
        <f t="shared" si="2"/>
        <v>967503</v>
      </c>
      <c r="E10" s="97" t="str">
        <f t="shared" si="0"/>
        <v>-</v>
      </c>
      <c r="F10" s="98">
        <f t="shared" si="1"/>
        <v>1</v>
      </c>
      <c r="H10" s="95"/>
      <c r="I10" s="86"/>
    </row>
    <row r="11" spans="1:9" ht="31.5" customHeight="1">
      <c r="A11" s="79" t="s">
        <v>56</v>
      </c>
      <c r="B11" s="34" t="s">
        <v>159</v>
      </c>
      <c r="C11" s="81">
        <v>79255</v>
      </c>
      <c r="D11" s="25">
        <f t="shared" si="2"/>
        <v>79255</v>
      </c>
      <c r="E11" s="97" t="str">
        <f t="shared" si="0"/>
        <v>-</v>
      </c>
      <c r="F11" s="98">
        <f t="shared" si="1"/>
        <v>1</v>
      </c>
      <c r="H11" s="95"/>
      <c r="I11" s="86"/>
    </row>
    <row r="12" spans="1:9" ht="31.5" customHeight="1">
      <c r="A12" s="79" t="s">
        <v>160</v>
      </c>
      <c r="B12" s="34" t="s">
        <v>163</v>
      </c>
      <c r="C12" s="81">
        <v>73714</v>
      </c>
      <c r="D12" s="25">
        <f t="shared" si="2"/>
        <v>73714</v>
      </c>
      <c r="E12" s="97" t="str">
        <f t="shared" si="0"/>
        <v>-</v>
      </c>
      <c r="F12" s="98">
        <f t="shared" si="1"/>
        <v>1</v>
      </c>
      <c r="H12" s="95"/>
      <c r="I12" s="86"/>
    </row>
    <row r="13" spans="1:9" ht="31.5" customHeight="1">
      <c r="A13" s="79" t="s">
        <v>161</v>
      </c>
      <c r="B13" s="34" t="s">
        <v>164</v>
      </c>
      <c r="C13" s="81">
        <v>49100</v>
      </c>
      <c r="D13" s="25">
        <f t="shared" si="2"/>
        <v>49100</v>
      </c>
      <c r="E13" s="97" t="str">
        <f t="shared" si="0"/>
        <v>-</v>
      </c>
      <c r="F13" s="98">
        <f t="shared" si="1"/>
        <v>1</v>
      </c>
      <c r="H13" s="95"/>
      <c r="I13" s="86"/>
    </row>
    <row r="14" spans="1:9" ht="31.5" customHeight="1">
      <c r="A14" s="79" t="s">
        <v>162</v>
      </c>
      <c r="B14" s="34" t="s">
        <v>165</v>
      </c>
      <c r="C14" s="81">
        <v>23254</v>
      </c>
      <c r="D14" s="25">
        <f t="shared" si="2"/>
        <v>23254</v>
      </c>
      <c r="E14" s="97" t="str">
        <f t="shared" si="0"/>
        <v>-</v>
      </c>
      <c r="F14" s="98">
        <f t="shared" si="1"/>
        <v>1</v>
      </c>
      <c r="H14" s="95"/>
      <c r="I14" s="86"/>
    </row>
    <row r="15" spans="1:9" ht="33" customHeight="1">
      <c r="A15" s="29" t="s">
        <v>4</v>
      </c>
      <c r="B15" s="35" t="s">
        <v>138</v>
      </c>
      <c r="C15" s="81">
        <v>82350</v>
      </c>
      <c r="D15" s="25">
        <f t="shared" si="2"/>
        <v>82350</v>
      </c>
      <c r="E15" s="97" t="str">
        <f t="shared" si="0"/>
        <v>-</v>
      </c>
      <c r="F15" s="98">
        <f t="shared" si="1"/>
        <v>1</v>
      </c>
      <c r="H15" s="95"/>
      <c r="I15" s="86"/>
    </row>
    <row r="16" spans="1:9" ht="33" customHeight="1">
      <c r="A16" s="29" t="s">
        <v>5</v>
      </c>
      <c r="B16" s="35" t="s">
        <v>134</v>
      </c>
      <c r="C16" s="81">
        <v>56657</v>
      </c>
      <c r="D16" s="25">
        <f t="shared" si="2"/>
        <v>56657</v>
      </c>
      <c r="E16" s="97" t="str">
        <f t="shared" si="0"/>
        <v>-</v>
      </c>
      <c r="F16" s="98">
        <f t="shared" si="1"/>
        <v>1</v>
      </c>
      <c r="H16" s="95"/>
      <c r="I16" s="86"/>
    </row>
    <row r="17" spans="1:8" ht="33" customHeight="1">
      <c r="A17" s="29" t="s">
        <v>6</v>
      </c>
      <c r="B17" s="35" t="s">
        <v>140</v>
      </c>
      <c r="C17" s="81">
        <v>27241</v>
      </c>
      <c r="D17" s="25">
        <f t="shared" si="2"/>
        <v>27241</v>
      </c>
      <c r="E17" s="97" t="str">
        <f t="shared" si="0"/>
        <v>-</v>
      </c>
      <c r="F17" s="98">
        <f t="shared" si="1"/>
        <v>1</v>
      </c>
      <c r="H17" s="95"/>
    </row>
    <row r="18" spans="1:9" ht="33" customHeight="1">
      <c r="A18" s="29" t="s">
        <v>7</v>
      </c>
      <c r="B18" s="35" t="s">
        <v>139</v>
      </c>
      <c r="C18" s="81">
        <v>11645</v>
      </c>
      <c r="D18" s="25">
        <f t="shared" si="2"/>
        <v>11645</v>
      </c>
      <c r="E18" s="97" t="str">
        <f t="shared" si="0"/>
        <v>-</v>
      </c>
      <c r="F18" s="98">
        <f t="shared" si="1"/>
        <v>1</v>
      </c>
      <c r="H18" s="95"/>
      <c r="I18" s="86"/>
    </row>
    <row r="19" spans="1:8" ht="33" customHeight="1">
      <c r="A19" s="29" t="s">
        <v>8</v>
      </c>
      <c r="B19" s="35" t="s">
        <v>135</v>
      </c>
      <c r="C19" s="81">
        <v>64923</v>
      </c>
      <c r="D19" s="25">
        <f t="shared" si="2"/>
        <v>64923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18700</v>
      </c>
      <c r="D20" s="25">
        <f t="shared" si="2"/>
        <v>18700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1450</v>
      </c>
      <c r="D21" s="25">
        <f t="shared" si="2"/>
        <v>1450</v>
      </c>
      <c r="E21" s="97" t="str">
        <f t="shared" si="0"/>
        <v>-</v>
      </c>
      <c r="F21" s="98">
        <f t="shared" si="1"/>
        <v>1</v>
      </c>
      <c r="H21" s="95"/>
    </row>
    <row r="22" spans="1:9" ht="46.5" customHeight="1">
      <c r="A22" s="29" t="s">
        <v>11</v>
      </c>
      <c r="B22" s="35" t="s">
        <v>137</v>
      </c>
      <c r="C22" s="81">
        <v>5522</v>
      </c>
      <c r="D22" s="25">
        <f t="shared" si="2"/>
        <v>5522</v>
      </c>
      <c r="E22" s="97" t="str">
        <f t="shared" si="0"/>
        <v>-</v>
      </c>
      <c r="F22" s="98">
        <f t="shared" si="1"/>
        <v>1</v>
      </c>
      <c r="H22" s="95"/>
      <c r="I22" s="86"/>
    </row>
    <row r="23" spans="1:8" ht="33" customHeight="1">
      <c r="A23" s="29" t="s">
        <v>12</v>
      </c>
      <c r="B23" s="35" t="s">
        <v>182</v>
      </c>
      <c r="C23" s="81">
        <v>44256</v>
      </c>
      <c r="D23" s="25">
        <f t="shared" si="2"/>
        <v>44256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24500</v>
      </c>
      <c r="D24" s="25">
        <f t="shared" si="2"/>
        <v>24500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223147</v>
      </c>
      <c r="D25" s="25">
        <f>SUM(D26:D28)</f>
        <v>223147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220402</v>
      </c>
      <c r="D26" s="25">
        <f t="shared" si="2"/>
        <v>220402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1183</v>
      </c>
      <c r="D27" s="25">
        <f t="shared" si="2"/>
        <v>1183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1562</v>
      </c>
      <c r="D28" s="25">
        <f t="shared" si="2"/>
        <v>1562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9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  <c r="I31" s="86"/>
    </row>
    <row r="32" spans="1:9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  <c r="I32" s="86"/>
    </row>
    <row r="33" spans="1:8" ht="33" customHeight="1">
      <c r="A33" s="31" t="s">
        <v>120</v>
      </c>
      <c r="B33" s="37" t="s">
        <v>183</v>
      </c>
      <c r="C33" s="81">
        <v>11157</v>
      </c>
      <c r="D33" s="25">
        <f t="shared" si="2"/>
        <v>11157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69050</v>
      </c>
      <c r="D36" s="93">
        <f>C36</f>
        <v>69050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320115</v>
      </c>
      <c r="D37" s="84">
        <f>D12+D14+D25+D31</f>
        <v>320115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15252</v>
      </c>
      <c r="D38" s="24">
        <f>D39+D40+D41+D49+D51+D57+D58+D56</f>
        <v>15252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698</v>
      </c>
      <c r="D39" s="85">
        <f>C39</f>
        <v>698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1070</v>
      </c>
      <c r="D40" s="85">
        <f>C40</f>
        <v>1070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239</v>
      </c>
      <c r="D41" s="85">
        <f>D42+D44+D45+D46+D47+D48</f>
        <v>239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19</v>
      </c>
      <c r="D42" s="85">
        <f>C42</f>
        <v>19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19</v>
      </c>
      <c r="D43" s="85">
        <f aca="true" t="shared" si="3" ref="D43:D62">C43</f>
        <v>19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 t="shared" si="3"/>
        <v>52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162</v>
      </c>
      <c r="D47" s="85">
        <f t="shared" si="3"/>
        <v>162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9670</v>
      </c>
      <c r="D49" s="85">
        <f>C49</f>
        <v>9670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0</v>
      </c>
      <c r="D50" s="85">
        <f>C50</f>
        <v>0</v>
      </c>
      <c r="E50" s="97" t="str">
        <f t="shared" si="0"/>
        <v>-</v>
      </c>
      <c r="F50" s="98" t="str">
        <f t="shared" si="1"/>
        <v>-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2142</v>
      </c>
      <c r="D51" s="77">
        <f>D52+D53+D54+D55</f>
        <v>2142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1660</v>
      </c>
      <c r="D52" s="85">
        <f>C52</f>
        <v>1660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236</v>
      </c>
      <c r="D53" s="85">
        <f>C53</f>
        <v>236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246</v>
      </c>
      <c r="D55" s="85">
        <f t="shared" si="3"/>
        <v>246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1166</v>
      </c>
      <c r="D57" s="85">
        <f>C57</f>
        <v>1166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267</v>
      </c>
      <c r="D58" s="85">
        <f>C58</f>
        <v>267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1391</v>
      </c>
      <c r="D59" s="27">
        <f>D60+D61+D62+D63</f>
        <v>1391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1</v>
      </c>
      <c r="D60" s="85">
        <f t="shared" si="3"/>
        <v>1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1110</v>
      </c>
      <c r="D61" s="85">
        <f t="shared" si="3"/>
        <v>1110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280</v>
      </c>
      <c r="D63" s="85">
        <f>C63</f>
        <v>280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372</v>
      </c>
      <c r="D64" s="27">
        <f>C64</f>
        <v>372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71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3689517</v>
      </c>
      <c r="D7" s="16">
        <f>D8+D9+D10+D15+D16+D17+D18+D19+D20+D21+D22+D23+D24+D25+D29+D30+D32+D33+D34</f>
        <v>3689517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449000</v>
      </c>
      <c r="D8" s="25">
        <f>C8</f>
        <v>449000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331688</v>
      </c>
      <c r="D9" s="25">
        <f aca="true" t="shared" si="2" ref="D9:D33">C9</f>
        <v>331688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1767471</v>
      </c>
      <c r="D10" s="25">
        <f t="shared" si="2"/>
        <v>1767471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141201</v>
      </c>
      <c r="D11" s="25">
        <f t="shared" si="2"/>
        <v>141201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131063</v>
      </c>
      <c r="D12" s="25">
        <f t="shared" si="2"/>
        <v>131063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75009</v>
      </c>
      <c r="D13" s="25">
        <f t="shared" si="2"/>
        <v>75009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33055</v>
      </c>
      <c r="D14" s="25">
        <f t="shared" si="2"/>
        <v>33055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145886</v>
      </c>
      <c r="D15" s="25">
        <f t="shared" si="2"/>
        <v>145886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111472</v>
      </c>
      <c r="D16" s="25">
        <f t="shared" si="2"/>
        <v>111472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44265</v>
      </c>
      <c r="D17" s="25">
        <f t="shared" si="2"/>
        <v>44265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21832</v>
      </c>
      <c r="D18" s="25">
        <f t="shared" si="2"/>
        <v>21832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103520</v>
      </c>
      <c r="D19" s="25">
        <f t="shared" si="2"/>
        <v>103520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26000</v>
      </c>
      <c r="D20" s="25">
        <f t="shared" si="2"/>
        <v>26000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1460</v>
      </c>
      <c r="D21" s="25">
        <f t="shared" si="2"/>
        <v>1460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10616</v>
      </c>
      <c r="D22" s="25">
        <f t="shared" si="2"/>
        <v>10616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110785</v>
      </c>
      <c r="D23" s="25">
        <f t="shared" si="2"/>
        <v>110785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50000</v>
      </c>
      <c r="D24" s="25">
        <f t="shared" si="2"/>
        <v>50000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505000</v>
      </c>
      <c r="D25" s="25">
        <f>SUM(D26:D28)</f>
        <v>505000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504300</v>
      </c>
      <c r="D26" s="25">
        <f t="shared" si="2"/>
        <v>504300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500</v>
      </c>
      <c r="D27" s="25">
        <f t="shared" si="2"/>
        <v>500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10522</v>
      </c>
      <c r="D33" s="25">
        <f t="shared" si="2"/>
        <v>10522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104110</v>
      </c>
      <c r="D36" s="93">
        <f>C36</f>
        <v>104110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669118</v>
      </c>
      <c r="D37" s="84">
        <f>D12+D14+D25+D31</f>
        <v>669118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32665</v>
      </c>
      <c r="D38" s="24">
        <f>D39+D40+D41+D49+D51+D57+D58+D56</f>
        <v>32665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1796</v>
      </c>
      <c r="D39" s="85">
        <f>C39</f>
        <v>1796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3440</v>
      </c>
      <c r="D40" s="85">
        <f>C40</f>
        <v>3440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302</v>
      </c>
      <c r="D41" s="85">
        <f>D42+D44+D45+D46+D47+D48</f>
        <v>302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>C42</f>
        <v>50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aca="true" t="shared" si="3" ref="D43:D62">C43</f>
        <v>50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H44" s="95"/>
    </row>
    <row r="45" spans="1:8" ht="28.5" customHeight="1">
      <c r="A45" s="42" t="s">
        <v>42</v>
      </c>
      <c r="B45" s="43" t="s">
        <v>35</v>
      </c>
      <c r="C45" s="81">
        <v>6</v>
      </c>
      <c r="D45" s="85">
        <f t="shared" si="3"/>
        <v>6</v>
      </c>
      <c r="E45" s="97" t="str">
        <f t="shared" si="0"/>
        <v>-</v>
      </c>
      <c r="F45" s="98">
        <f t="shared" si="1"/>
        <v>1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226</v>
      </c>
      <c r="D47" s="85">
        <f t="shared" si="3"/>
        <v>226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20</v>
      </c>
      <c r="D48" s="85">
        <f>C48</f>
        <v>20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18522</v>
      </c>
      <c r="D49" s="85">
        <f>C49</f>
        <v>18522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100</v>
      </c>
      <c r="D50" s="85">
        <f>C50</f>
        <v>100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4113</v>
      </c>
      <c r="D51" s="77">
        <f>D52+D53+D54+D55</f>
        <v>4113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3184</v>
      </c>
      <c r="D52" s="85">
        <f>C52</f>
        <v>3184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454</v>
      </c>
      <c r="D53" s="85">
        <f>C53</f>
        <v>454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475</v>
      </c>
      <c r="D55" s="85">
        <f t="shared" si="3"/>
        <v>475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4240</v>
      </c>
      <c r="D57" s="85">
        <f>C57</f>
        <v>4240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252</v>
      </c>
      <c r="D58" s="85">
        <f>C58</f>
        <v>252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10484</v>
      </c>
      <c r="D59" s="27">
        <f>D60+D61+D62+D63</f>
        <v>10484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33</v>
      </c>
      <c r="D60" s="85">
        <f t="shared" si="3"/>
        <v>33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8451</v>
      </c>
      <c r="D61" s="85">
        <f t="shared" si="3"/>
        <v>8451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2000</v>
      </c>
      <c r="D63" s="85">
        <f>C63</f>
        <v>2000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5562</v>
      </c>
      <c r="D64" s="27">
        <f>C64</f>
        <v>5562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72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7900994</v>
      </c>
      <c r="D7" s="16">
        <f>D8+D9+D10+D15+D16+D17+D18+D19+D20+D21+D22+D23+D24+D25+D29+D30+D32+D33+D34</f>
        <v>7900994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923414</v>
      </c>
      <c r="D8" s="25">
        <f>C8</f>
        <v>923414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738269</v>
      </c>
      <c r="D9" s="25">
        <f aca="true" t="shared" si="2" ref="D9:D33">C9</f>
        <v>738269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3791539</v>
      </c>
      <c r="D10" s="25">
        <f t="shared" si="2"/>
        <v>3791539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353892</v>
      </c>
      <c r="D11" s="25">
        <f t="shared" si="2"/>
        <v>353892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323486</v>
      </c>
      <c r="D12" s="25">
        <f t="shared" si="2"/>
        <v>323486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162081</v>
      </c>
      <c r="D13" s="25">
        <f t="shared" si="2"/>
        <v>162081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65557</v>
      </c>
      <c r="D14" s="25">
        <f t="shared" si="2"/>
        <v>65557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299359</v>
      </c>
      <c r="D15" s="25">
        <f t="shared" si="2"/>
        <v>299359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251647</v>
      </c>
      <c r="D16" s="25">
        <f t="shared" si="2"/>
        <v>251647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189060</v>
      </c>
      <c r="D17" s="25">
        <f t="shared" si="2"/>
        <v>189060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47026</v>
      </c>
      <c r="D18" s="25">
        <f t="shared" si="2"/>
        <v>47026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205943</v>
      </c>
      <c r="D19" s="25">
        <f t="shared" si="2"/>
        <v>205943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70000</v>
      </c>
      <c r="D20" s="25">
        <f t="shared" si="2"/>
        <v>70000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7183</v>
      </c>
      <c r="D21" s="25">
        <f t="shared" si="2"/>
        <v>7183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28501</v>
      </c>
      <c r="D22" s="25">
        <f t="shared" si="2"/>
        <v>28501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218892</v>
      </c>
      <c r="D23" s="25">
        <f t="shared" si="2"/>
        <v>218892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118100</v>
      </c>
      <c r="D24" s="25">
        <f t="shared" si="2"/>
        <v>118100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951482</v>
      </c>
      <c r="D25" s="25">
        <f>SUM(D26:D28)</f>
        <v>951482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950345</v>
      </c>
      <c r="D26" s="25">
        <f t="shared" si="2"/>
        <v>950345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966</v>
      </c>
      <c r="D27" s="25">
        <f t="shared" si="2"/>
        <v>966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171</v>
      </c>
      <c r="D28" s="25">
        <f t="shared" si="2"/>
        <v>171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60579</v>
      </c>
      <c r="D33" s="25">
        <f t="shared" si="2"/>
        <v>60579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198241</v>
      </c>
      <c r="D36" s="93">
        <f>C36</f>
        <v>198241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1340525</v>
      </c>
      <c r="D37" s="84">
        <f>D12+D14+D25+D31</f>
        <v>1340525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62100</v>
      </c>
      <c r="D38" s="24">
        <f>D39+D40+D41+D49+D51+D57+D58+D56</f>
        <v>62100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3085</v>
      </c>
      <c r="D39" s="85">
        <f>C39</f>
        <v>3085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7860</v>
      </c>
      <c r="D40" s="85">
        <f aca="true" t="shared" si="3" ref="D40:D58">C40</f>
        <v>7860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709</v>
      </c>
      <c r="D41" s="85">
        <f>D42+D44+D45+D46+D47+D48</f>
        <v>709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115</v>
      </c>
      <c r="D42" s="85">
        <f t="shared" si="3"/>
        <v>115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115</v>
      </c>
      <c r="D43" s="85">
        <f t="shared" si="3"/>
        <v>115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9</v>
      </c>
      <c r="D44" s="85">
        <f t="shared" si="3"/>
        <v>9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10</v>
      </c>
      <c r="D45" s="85">
        <f t="shared" si="3"/>
        <v>10</v>
      </c>
      <c r="E45" s="97" t="str">
        <f t="shared" si="0"/>
        <v>-</v>
      </c>
      <c r="F45" s="98">
        <f t="shared" si="1"/>
        <v>1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553</v>
      </c>
      <c r="D47" s="85">
        <f t="shared" si="3"/>
        <v>553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22</v>
      </c>
      <c r="D48" s="85">
        <f t="shared" si="3"/>
        <v>22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37188</v>
      </c>
      <c r="D49" s="85">
        <f>C49</f>
        <v>37188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250</v>
      </c>
      <c r="D50" s="85">
        <f t="shared" si="3"/>
        <v>250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8247</v>
      </c>
      <c r="D51" s="77">
        <f>D52+D53+D54+D55</f>
        <v>8247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6393</v>
      </c>
      <c r="D52" s="85">
        <f>C52</f>
        <v>6393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913</v>
      </c>
      <c r="D53" s="85">
        <f>C53</f>
        <v>913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941</v>
      </c>
      <c r="D55" s="85">
        <f t="shared" si="3"/>
        <v>941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4691</v>
      </c>
      <c r="D57" s="85">
        <f t="shared" si="3"/>
        <v>4691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320</v>
      </c>
      <c r="D58" s="85">
        <f t="shared" si="3"/>
        <v>320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2895</v>
      </c>
      <c r="D59" s="27">
        <f>D60+D61+D62+D63</f>
        <v>2895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215</v>
      </c>
      <c r="D60" s="85">
        <f>C60</f>
        <v>215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1828</v>
      </c>
      <c r="D61" s="85">
        <f>C61</f>
        <v>1828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852</v>
      </c>
      <c r="D63" s="85">
        <f>C63</f>
        <v>852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1355</v>
      </c>
      <c r="D64" s="27">
        <f>C64</f>
        <v>1355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ySplit="7" topLeftCell="A38" activePane="bottomLeft" state="frozen"/>
      <selection pane="topLeft" activeCell="G1" sqref="G1:I16384"/>
      <selection pane="bottomLef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73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2186443</v>
      </c>
      <c r="D7" s="16">
        <f>D8+D9+D10+D15+D16+D17+D18+D19+D20+D21+D22+D23+D24+D25+D29+D30+D32+D33+D34</f>
        <v>2186443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257470</v>
      </c>
      <c r="D8" s="25">
        <f>C8</f>
        <v>257470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173854</v>
      </c>
      <c r="D9" s="25">
        <f aca="true" t="shared" si="2" ref="D9:D33">C9</f>
        <v>173854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1064778</v>
      </c>
      <c r="D10" s="25">
        <f t="shared" si="2"/>
        <v>1064778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91847</v>
      </c>
      <c r="D11" s="25">
        <f t="shared" si="2"/>
        <v>91847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81145</v>
      </c>
      <c r="D12" s="25">
        <f t="shared" si="2"/>
        <v>81145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51091</v>
      </c>
      <c r="D13" s="25">
        <f t="shared" si="2"/>
        <v>51091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20642</v>
      </c>
      <c r="D14" s="25">
        <f t="shared" si="2"/>
        <v>20642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68652</v>
      </c>
      <c r="D15" s="25">
        <f t="shared" si="2"/>
        <v>68652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72950</v>
      </c>
      <c r="D16" s="25">
        <f t="shared" si="2"/>
        <v>72950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48109</v>
      </c>
      <c r="D17" s="25">
        <f t="shared" si="2"/>
        <v>48109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19148</v>
      </c>
      <c r="D18" s="25">
        <f t="shared" si="2"/>
        <v>19148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63775</v>
      </c>
      <c r="D19" s="25">
        <f t="shared" si="2"/>
        <v>63775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25000</v>
      </c>
      <c r="D20" s="25">
        <f t="shared" si="2"/>
        <v>25000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1500</v>
      </c>
      <c r="D21" s="25">
        <f t="shared" si="2"/>
        <v>1500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5768</v>
      </c>
      <c r="D22" s="25">
        <f t="shared" si="2"/>
        <v>5768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53491</v>
      </c>
      <c r="D23" s="25">
        <f t="shared" si="2"/>
        <v>53491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30040</v>
      </c>
      <c r="D24" s="25">
        <f t="shared" si="2"/>
        <v>30040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259996</v>
      </c>
      <c r="D25" s="25">
        <f>SUM(D26:D28)</f>
        <v>259996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259606</v>
      </c>
      <c r="D26" s="25">
        <f t="shared" si="2"/>
        <v>259606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190</v>
      </c>
      <c r="D27" s="25">
        <f t="shared" si="2"/>
        <v>190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41912</v>
      </c>
      <c r="D33" s="25">
        <f t="shared" si="2"/>
        <v>41912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56428</v>
      </c>
      <c r="D36" s="93">
        <f>C36</f>
        <v>56428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361783</v>
      </c>
      <c r="D37" s="84">
        <f>D12+D14+D25+D31</f>
        <v>361783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17275</v>
      </c>
      <c r="D38" s="24">
        <f>D39+D40+D41+D49+D51+D57+D58+D56</f>
        <v>17275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946</v>
      </c>
      <c r="D39" s="85">
        <f>C39</f>
        <v>946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2085</v>
      </c>
      <c r="D40" s="85">
        <f>C40</f>
        <v>2085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60</v>
      </c>
      <c r="D41" s="85">
        <f>D42+D44+D45+D46+D47+D48</f>
        <v>60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7</v>
      </c>
      <c r="D42" s="85">
        <f aca="true" t="shared" si="3" ref="D42:D50">C42</f>
        <v>7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7</v>
      </c>
      <c r="D43" s="85">
        <f t="shared" si="3"/>
        <v>7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17</v>
      </c>
      <c r="D44" s="85">
        <f t="shared" si="3"/>
        <v>17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36</v>
      </c>
      <c r="D47" s="85">
        <f t="shared" si="3"/>
        <v>36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0</v>
      </c>
      <c r="D48" s="85">
        <f t="shared" si="3"/>
        <v>0</v>
      </c>
      <c r="E48" s="97" t="str">
        <f t="shared" si="0"/>
        <v>-</v>
      </c>
      <c r="F48" s="98" t="str">
        <f t="shared" si="1"/>
        <v>-</v>
      </c>
      <c r="H48" s="95"/>
    </row>
    <row r="49" spans="1:8" ht="28.5" customHeight="1">
      <c r="A49" s="31" t="s">
        <v>22</v>
      </c>
      <c r="B49" s="40" t="s">
        <v>176</v>
      </c>
      <c r="C49" s="81">
        <v>10453</v>
      </c>
      <c r="D49" s="85">
        <f>C49</f>
        <v>10453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35</v>
      </c>
      <c r="D50" s="85">
        <f t="shared" si="3"/>
        <v>35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2321</v>
      </c>
      <c r="D51" s="77">
        <f>D52+D53+D54+D55</f>
        <v>2321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1797</v>
      </c>
      <c r="D52" s="85">
        <f aca="true" t="shared" si="4" ref="D52:D58">C52</f>
        <v>1797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256</v>
      </c>
      <c r="D53" s="85">
        <f t="shared" si="4"/>
        <v>256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268</v>
      </c>
      <c r="D55" s="85">
        <f t="shared" si="4"/>
        <v>268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1234</v>
      </c>
      <c r="D57" s="85">
        <f t="shared" si="4"/>
        <v>1234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176</v>
      </c>
      <c r="D58" s="85">
        <f t="shared" si="4"/>
        <v>176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14300</v>
      </c>
      <c r="D59" s="27">
        <f>D60+D61+D62+D63</f>
        <v>14300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13000</v>
      </c>
      <c r="D61" s="85">
        <f>C61</f>
        <v>13000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1300</v>
      </c>
      <c r="D63" s="85">
        <f>C63</f>
        <v>1300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3885</v>
      </c>
      <c r="D64" s="27">
        <f>C64</f>
        <v>3885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74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2276687</v>
      </c>
      <c r="D7" s="16">
        <f>D8+D9+D10+D15+D16+D17+D18+D19+D20+D21+D22+D23+D24+D25+D29+D30+D32+D33+D34</f>
        <v>2276687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284220</v>
      </c>
      <c r="D8" s="25">
        <f>C8</f>
        <v>284220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198039</v>
      </c>
      <c r="D9" s="25">
        <f aca="true" t="shared" si="2" ref="D9:D33">C9</f>
        <v>198039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1103749</v>
      </c>
      <c r="D10" s="25">
        <f t="shared" si="2"/>
        <v>1103749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91446</v>
      </c>
      <c r="D11" s="25">
        <f t="shared" si="2"/>
        <v>91446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85134</v>
      </c>
      <c r="D12" s="25">
        <f t="shared" si="2"/>
        <v>85134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47266</v>
      </c>
      <c r="D13" s="25">
        <f t="shared" si="2"/>
        <v>47266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22875</v>
      </c>
      <c r="D14" s="25">
        <f t="shared" si="2"/>
        <v>22875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88318</v>
      </c>
      <c r="D15" s="25">
        <f t="shared" si="2"/>
        <v>88318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72137</v>
      </c>
      <c r="D16" s="25">
        <f t="shared" si="2"/>
        <v>72137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35323</v>
      </c>
      <c r="D17" s="25">
        <f t="shared" si="2"/>
        <v>35323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15061</v>
      </c>
      <c r="D18" s="25">
        <f t="shared" si="2"/>
        <v>15061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84146</v>
      </c>
      <c r="D19" s="25">
        <f t="shared" si="2"/>
        <v>84146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19876</v>
      </c>
      <c r="D20" s="25">
        <f t="shared" si="2"/>
        <v>19876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2900</v>
      </c>
      <c r="D21" s="25">
        <f t="shared" si="2"/>
        <v>2900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6575</v>
      </c>
      <c r="D22" s="25">
        <f t="shared" si="2"/>
        <v>6575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64050</v>
      </c>
      <c r="D23" s="25">
        <f t="shared" si="2"/>
        <v>64050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25200</v>
      </c>
      <c r="D24" s="25">
        <f t="shared" si="2"/>
        <v>25200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262013</v>
      </c>
      <c r="D25" s="25">
        <f>SUM(D26:D28)</f>
        <v>262013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261343</v>
      </c>
      <c r="D26" s="25">
        <f t="shared" si="2"/>
        <v>261343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520</v>
      </c>
      <c r="D27" s="25">
        <f t="shared" si="2"/>
        <v>520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150</v>
      </c>
      <c r="D28" s="25">
        <f t="shared" si="2"/>
        <v>150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15080</v>
      </c>
      <c r="D33" s="25">
        <f t="shared" si="2"/>
        <v>15080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91814</v>
      </c>
      <c r="D36" s="93">
        <f>C36</f>
        <v>91814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370022</v>
      </c>
      <c r="D37" s="84">
        <f>D12+D14+D25+D31</f>
        <v>370022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18609</v>
      </c>
      <c r="D38" s="24">
        <f>D39+D40+D41+D49+D51+D57+D58+D56</f>
        <v>18609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888</v>
      </c>
      <c r="D39" s="85">
        <f>C39</f>
        <v>888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2035</v>
      </c>
      <c r="D40" s="85">
        <f>C40</f>
        <v>2035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116</v>
      </c>
      <c r="D41" s="85">
        <f>D42+D44+D45+D46+D47+D48</f>
        <v>116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37</v>
      </c>
      <c r="D42" s="85">
        <f>C42</f>
        <v>37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34</v>
      </c>
      <c r="D43" s="85">
        <f>C43</f>
        <v>34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2</v>
      </c>
      <c r="D44" s="85">
        <f>C44</f>
        <v>2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aca="true" t="shared" si="3" ref="D45:D57">C45</f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74</v>
      </c>
      <c r="D47" s="85">
        <f t="shared" si="3"/>
        <v>74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3</v>
      </c>
      <c r="D48" s="85">
        <f t="shared" si="3"/>
        <v>3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10966</v>
      </c>
      <c r="D49" s="85">
        <f>C49</f>
        <v>10966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30</v>
      </c>
      <c r="D50" s="85">
        <f>C50</f>
        <v>30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2426</v>
      </c>
      <c r="D51" s="77">
        <f>D52+D53+D54+D55</f>
        <v>2426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1885</v>
      </c>
      <c r="D52" s="85">
        <f>C52</f>
        <v>1885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269</v>
      </c>
      <c r="D53" s="85">
        <f>C53</f>
        <v>269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272</v>
      </c>
      <c r="D55" s="85">
        <f t="shared" si="3"/>
        <v>272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2018</v>
      </c>
      <c r="D57" s="85">
        <f t="shared" si="3"/>
        <v>2018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160</v>
      </c>
      <c r="D58" s="85">
        <f>C58</f>
        <v>160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9541</v>
      </c>
      <c r="D59" s="27">
        <f>D60+D61+D62+D63</f>
        <v>9541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4</v>
      </c>
      <c r="D60" s="85">
        <f>C60</f>
        <v>4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8800</v>
      </c>
      <c r="D61" s="85">
        <f>C61</f>
        <v>8800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737</v>
      </c>
      <c r="D63" s="85">
        <f>C63</f>
        <v>737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45</v>
      </c>
      <c r="D64" s="27">
        <f>C64</f>
        <v>45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75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5767802</v>
      </c>
      <c r="D7" s="16">
        <f>D8+D9+D10+D15+D16+D17+D18+D19+D20+D21+D22+D23+D24+D25+D29+D30+D32+D33+D34</f>
        <v>5767802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720000</v>
      </c>
      <c r="D8" s="25">
        <f>C8</f>
        <v>720000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496265</v>
      </c>
      <c r="D9" s="25">
        <f aca="true" t="shared" si="2" ref="D9:D33">C9</f>
        <v>496265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2805180</v>
      </c>
      <c r="D10" s="25">
        <f t="shared" si="2"/>
        <v>2805180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219517</v>
      </c>
      <c r="D11" s="25">
        <f t="shared" si="2"/>
        <v>219517</v>
      </c>
      <c r="E11" s="97" t="str">
        <f t="shared" si="0"/>
        <v>-</v>
      </c>
      <c r="F11" s="98">
        <f t="shared" si="1"/>
        <v>1</v>
      </c>
      <c r="H11" s="95"/>
    </row>
    <row r="12" spans="1:8" s="90" customFormat="1" ht="31.5" customHeight="1">
      <c r="A12" s="89" t="s">
        <v>160</v>
      </c>
      <c r="B12" s="34" t="s">
        <v>163</v>
      </c>
      <c r="C12" s="81">
        <v>201829</v>
      </c>
      <c r="D12" s="25">
        <f t="shared" si="2"/>
        <v>201829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118960</v>
      </c>
      <c r="D13" s="25">
        <f t="shared" si="2"/>
        <v>118960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49752</v>
      </c>
      <c r="D14" s="25">
        <f t="shared" si="2"/>
        <v>49752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206696</v>
      </c>
      <c r="D15" s="25">
        <f t="shared" si="2"/>
        <v>206696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166356</v>
      </c>
      <c r="D16" s="25">
        <f t="shared" si="2"/>
        <v>166356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62933</v>
      </c>
      <c r="D17" s="25">
        <f t="shared" si="2"/>
        <v>62933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42335</v>
      </c>
      <c r="D18" s="25">
        <f t="shared" si="2"/>
        <v>42335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148499</v>
      </c>
      <c r="D19" s="25">
        <f t="shared" si="2"/>
        <v>148499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60000</v>
      </c>
      <c r="D20" s="25">
        <f t="shared" si="2"/>
        <v>60000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3400</v>
      </c>
      <c r="D21" s="25">
        <f t="shared" si="2"/>
        <v>3400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16427</v>
      </c>
      <c r="D22" s="25">
        <f t="shared" si="2"/>
        <v>16427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168857</v>
      </c>
      <c r="D23" s="25">
        <f t="shared" si="2"/>
        <v>168857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81200</v>
      </c>
      <c r="D24" s="25">
        <f t="shared" si="2"/>
        <v>81200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696100</v>
      </c>
      <c r="D25" s="25">
        <f>SUM(D26:D28)</f>
        <v>696100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694100</v>
      </c>
      <c r="D26" s="25">
        <f t="shared" si="2"/>
        <v>694100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1500</v>
      </c>
      <c r="D27" s="25">
        <f t="shared" si="2"/>
        <v>1500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93554</v>
      </c>
      <c r="D33" s="25">
        <f t="shared" si="2"/>
        <v>93554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145896</v>
      </c>
      <c r="D36" s="93">
        <f>C36</f>
        <v>145896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947681</v>
      </c>
      <c r="D37" s="84">
        <f>D12+D14+D25+D31</f>
        <v>947681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42527</v>
      </c>
      <c r="D38" s="24">
        <f>D39+D40+D41+D49+D51+D57+D58+D56</f>
        <v>42527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2520</v>
      </c>
      <c r="D39" s="85">
        <f>C39</f>
        <v>2520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8680</v>
      </c>
      <c r="D40" s="85">
        <f>C40</f>
        <v>8680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538</v>
      </c>
      <c r="D41" s="85">
        <f>D42+D44+D45+D46+D47+D48</f>
        <v>538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>C42</f>
        <v>50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aca="true" t="shared" si="3" ref="D43:D62">C43</f>
        <v>50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233</v>
      </c>
      <c r="D44" s="85">
        <f t="shared" si="3"/>
        <v>233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249</v>
      </c>
      <c r="D47" s="85">
        <f t="shared" si="3"/>
        <v>249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22935</v>
      </c>
      <c r="D49" s="85">
        <f>C49</f>
        <v>22935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123</v>
      </c>
      <c r="D50" s="85">
        <f>C50</f>
        <v>123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5077</v>
      </c>
      <c r="D51" s="77">
        <f>D52+D53+D54+D55</f>
        <v>5077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3943</v>
      </c>
      <c r="D52" s="85">
        <f>C52</f>
        <v>3943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562</v>
      </c>
      <c r="D53" s="85">
        <f>C53</f>
        <v>562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572</v>
      </c>
      <c r="D55" s="85">
        <f t="shared" si="3"/>
        <v>572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2275</v>
      </c>
      <c r="D57" s="85">
        <f>C57</f>
        <v>2275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>C58</f>
        <v>502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20600</v>
      </c>
      <c r="D59" s="27">
        <f>D60+D61+D62+D63</f>
        <v>20600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100</v>
      </c>
      <c r="D60" s="85">
        <f t="shared" si="3"/>
        <v>100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20000</v>
      </c>
      <c r="D61" s="85">
        <f t="shared" si="3"/>
        <v>20000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500</v>
      </c>
      <c r="D63" s="85">
        <f>C63</f>
        <v>500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3200</v>
      </c>
      <c r="D64" s="27">
        <f>C64</f>
        <v>3200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76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2809429</v>
      </c>
      <c r="D7" s="16">
        <f>D8+D9+D10+D15+D16+D17+D18+D19+D20+D21+D22+D23+D24+D25+D29+D30+D32+D33+D34</f>
        <v>2809429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341385</v>
      </c>
      <c r="D8" s="25">
        <f>C8</f>
        <v>341385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237318</v>
      </c>
      <c r="D9" s="25">
        <f aca="true" t="shared" si="2" ref="D9:D33">C9</f>
        <v>237318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1419909</v>
      </c>
      <c r="D10" s="25">
        <f t="shared" si="2"/>
        <v>1419909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121100</v>
      </c>
      <c r="D11" s="25">
        <f t="shared" si="2"/>
        <v>121100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112100</v>
      </c>
      <c r="D12" s="25">
        <f t="shared" si="2"/>
        <v>112100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55000</v>
      </c>
      <c r="D13" s="25">
        <f t="shared" si="2"/>
        <v>55000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23000</v>
      </c>
      <c r="D14" s="25">
        <f t="shared" si="2"/>
        <v>23000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92139</v>
      </c>
      <c r="D15" s="25">
        <f t="shared" si="2"/>
        <v>92139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72800</v>
      </c>
      <c r="D16" s="25">
        <f t="shared" si="2"/>
        <v>72800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39834</v>
      </c>
      <c r="D17" s="25">
        <f t="shared" si="2"/>
        <v>39834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10367</v>
      </c>
      <c r="D18" s="25">
        <f t="shared" si="2"/>
        <v>10367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89127</v>
      </c>
      <c r="D19" s="25">
        <f t="shared" si="2"/>
        <v>89127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22100</v>
      </c>
      <c r="D20" s="25">
        <f t="shared" si="2"/>
        <v>22100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2400</v>
      </c>
      <c r="D21" s="25">
        <f t="shared" si="2"/>
        <v>2400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9487</v>
      </c>
      <c r="D22" s="25">
        <f t="shared" si="2"/>
        <v>9487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80545</v>
      </c>
      <c r="D23" s="25">
        <f t="shared" si="2"/>
        <v>80545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35373</v>
      </c>
      <c r="D24" s="25">
        <f t="shared" si="2"/>
        <v>35373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349081</v>
      </c>
      <c r="D25" s="25">
        <f>SUM(D26:D28)</f>
        <v>349081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348221</v>
      </c>
      <c r="D26" s="25">
        <f t="shared" si="2"/>
        <v>348221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476</v>
      </c>
      <c r="D27" s="25">
        <f t="shared" si="2"/>
        <v>476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384</v>
      </c>
      <c r="D28" s="25">
        <f t="shared" si="2"/>
        <v>384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7564</v>
      </c>
      <c r="D33" s="25">
        <f t="shared" si="2"/>
        <v>7564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99952</v>
      </c>
      <c r="D36" s="93">
        <f>C36</f>
        <v>99952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484181</v>
      </c>
      <c r="D37" s="84">
        <f>D12+D14+D25+D31</f>
        <v>484181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21112</v>
      </c>
      <c r="D38" s="24">
        <f>D39+D40+D41+D49+D51+D57+D58+D56</f>
        <v>21112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1008</v>
      </c>
      <c r="D39" s="85">
        <f>C39</f>
        <v>1008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2544</v>
      </c>
      <c r="D40" s="85">
        <f>C40</f>
        <v>2544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252</v>
      </c>
      <c r="D41" s="85">
        <f>D42+D44+D45+D46+D47+D48</f>
        <v>252</v>
      </c>
      <c r="E41" s="97" t="str">
        <f t="shared" si="0"/>
        <v>-</v>
      </c>
      <c r="F41" s="98">
        <f t="shared" si="1"/>
        <v>1</v>
      </c>
      <c r="H41" s="95"/>
    </row>
    <row r="42" spans="1:8" ht="23.25" customHeight="1">
      <c r="A42" s="42" t="s">
        <v>39</v>
      </c>
      <c r="B42" s="43" t="s">
        <v>32</v>
      </c>
      <c r="C42" s="81">
        <v>29</v>
      </c>
      <c r="D42" s="85">
        <f>C42</f>
        <v>29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aca="true" t="shared" si="3" ref="D43:D62">C43</f>
        <v>29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6</v>
      </c>
      <c r="D44" s="85">
        <f t="shared" si="3"/>
        <v>6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193</v>
      </c>
      <c r="D47" s="85">
        <f t="shared" si="3"/>
        <v>193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24</v>
      </c>
      <c r="D48" s="85">
        <f>C48</f>
        <v>24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12867</v>
      </c>
      <c r="D49" s="85">
        <f>C49</f>
        <v>12867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50</v>
      </c>
      <c r="D50" s="85">
        <f>C50</f>
        <v>50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2857</v>
      </c>
      <c r="D51" s="77">
        <f>D52+D53+D54+D55</f>
        <v>2857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2212</v>
      </c>
      <c r="D52" s="85">
        <f>C52</f>
        <v>2212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315</v>
      </c>
      <c r="D53" s="85">
        <f>C53</f>
        <v>315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330</v>
      </c>
      <c r="D55" s="85">
        <f t="shared" si="3"/>
        <v>330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1365</v>
      </c>
      <c r="D57" s="85">
        <f>C57</f>
        <v>1365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219</v>
      </c>
      <c r="D58" s="85">
        <f>C58</f>
        <v>219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1664</v>
      </c>
      <c r="D59" s="27">
        <f>D60+D61+D62+D63</f>
        <v>1664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688</v>
      </c>
      <c r="D61" s="85">
        <f t="shared" si="3"/>
        <v>688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976</v>
      </c>
      <c r="D63" s="85">
        <f>C63</f>
        <v>976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183</v>
      </c>
      <c r="D64" s="27">
        <f>C64</f>
        <v>183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186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945168</v>
      </c>
      <c r="D7" s="16">
        <f>D8+D9+D10+D15+D16+D17+D18+D19+D20+D21+D22+D23+D24+D25+D29+D30+D32+D33+D34</f>
        <v>945168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0</v>
      </c>
      <c r="D8" s="25">
        <f>C8</f>
        <v>0</v>
      </c>
      <c r="E8" s="97" t="str">
        <f aca="true" t="shared" si="0" ref="E8:E64">IF(C8=D8,"-",D8-C8)</f>
        <v>-</v>
      </c>
      <c r="F8" s="98" t="str">
        <f aca="true" t="shared" si="1" ref="F8:F64">IF(C8=0,"-",D8/C8)</f>
        <v>-</v>
      </c>
      <c r="H8" s="95"/>
    </row>
    <row r="9" spans="1:8" ht="33" customHeight="1">
      <c r="A9" s="29" t="s">
        <v>2</v>
      </c>
      <c r="B9" s="35" t="s">
        <v>133</v>
      </c>
      <c r="C9" s="81">
        <v>0</v>
      </c>
      <c r="D9" s="25">
        <f aca="true" t="shared" si="2" ref="D9:D36">C9</f>
        <v>0</v>
      </c>
      <c r="E9" s="97" t="str">
        <f t="shared" si="0"/>
        <v>-</v>
      </c>
      <c r="F9" s="98" t="str">
        <f t="shared" si="1"/>
        <v>-</v>
      </c>
      <c r="H9" s="95"/>
    </row>
    <row r="10" spans="1:8" ht="33" customHeight="1">
      <c r="A10" s="29" t="s">
        <v>3</v>
      </c>
      <c r="B10" s="35" t="s">
        <v>130</v>
      </c>
      <c r="C10" s="81">
        <v>0</v>
      </c>
      <c r="D10" s="25">
        <f t="shared" si="2"/>
        <v>0</v>
      </c>
      <c r="E10" s="97" t="str">
        <f t="shared" si="0"/>
        <v>-</v>
      </c>
      <c r="F10" s="98" t="str">
        <f t="shared" si="1"/>
        <v>-</v>
      </c>
      <c r="H10" s="95"/>
    </row>
    <row r="11" spans="1:8" ht="31.5" customHeight="1">
      <c r="A11" s="28" t="s">
        <v>56</v>
      </c>
      <c r="B11" s="34" t="s">
        <v>159</v>
      </c>
      <c r="C11" s="81">
        <v>0</v>
      </c>
      <c r="D11" s="25">
        <f t="shared" si="2"/>
        <v>0</v>
      </c>
      <c r="E11" s="97" t="str">
        <f t="shared" si="0"/>
        <v>-</v>
      </c>
      <c r="F11" s="98" t="str">
        <f t="shared" si="1"/>
        <v>-</v>
      </c>
      <c r="H11" s="95"/>
    </row>
    <row r="12" spans="1:8" ht="31.5" customHeight="1">
      <c r="A12" s="28" t="s">
        <v>160</v>
      </c>
      <c r="B12" s="34" t="s">
        <v>163</v>
      </c>
      <c r="C12" s="81">
        <v>0</v>
      </c>
      <c r="D12" s="25">
        <f t="shared" si="2"/>
        <v>0</v>
      </c>
      <c r="E12" s="97" t="str">
        <f t="shared" si="0"/>
        <v>-</v>
      </c>
      <c r="F12" s="98" t="str">
        <f t="shared" si="1"/>
        <v>-</v>
      </c>
      <c r="H12" s="95"/>
    </row>
    <row r="13" spans="1:8" ht="31.5" customHeight="1">
      <c r="A13" s="28" t="s">
        <v>161</v>
      </c>
      <c r="B13" s="34" t="s">
        <v>164</v>
      </c>
      <c r="C13" s="81">
        <v>0</v>
      </c>
      <c r="D13" s="25">
        <f t="shared" si="2"/>
        <v>0</v>
      </c>
      <c r="E13" s="97" t="str">
        <f t="shared" si="0"/>
        <v>-</v>
      </c>
      <c r="F13" s="98" t="str">
        <f t="shared" si="1"/>
        <v>-</v>
      </c>
      <c r="H13" s="95"/>
    </row>
    <row r="14" spans="1:8" ht="31.5" customHeight="1">
      <c r="A14" s="28" t="s">
        <v>162</v>
      </c>
      <c r="B14" s="34" t="s">
        <v>165</v>
      </c>
      <c r="C14" s="81">
        <v>0</v>
      </c>
      <c r="D14" s="25">
        <f t="shared" si="2"/>
        <v>0</v>
      </c>
      <c r="E14" s="97" t="str">
        <f t="shared" si="0"/>
        <v>-</v>
      </c>
      <c r="F14" s="98" t="str">
        <f t="shared" si="1"/>
        <v>-</v>
      </c>
      <c r="H14" s="95"/>
    </row>
    <row r="15" spans="1:8" ht="33" customHeight="1">
      <c r="A15" s="29" t="s">
        <v>4</v>
      </c>
      <c r="B15" s="35" t="s">
        <v>138</v>
      </c>
      <c r="C15" s="81">
        <v>0</v>
      </c>
      <c r="D15" s="25">
        <f t="shared" si="2"/>
        <v>0</v>
      </c>
      <c r="E15" s="97" t="str">
        <f t="shared" si="0"/>
        <v>-</v>
      </c>
      <c r="F15" s="98" t="str">
        <f t="shared" si="1"/>
        <v>-</v>
      </c>
      <c r="H15" s="95"/>
    </row>
    <row r="16" spans="1:8" ht="33" customHeight="1">
      <c r="A16" s="29" t="s">
        <v>5</v>
      </c>
      <c r="B16" s="35" t="s">
        <v>134</v>
      </c>
      <c r="C16" s="81">
        <v>0</v>
      </c>
      <c r="D16" s="25">
        <f t="shared" si="2"/>
        <v>0</v>
      </c>
      <c r="E16" s="97" t="str">
        <f t="shared" si="0"/>
        <v>-</v>
      </c>
      <c r="F16" s="98" t="str">
        <f t="shared" si="1"/>
        <v>-</v>
      </c>
      <c r="H16" s="95"/>
    </row>
    <row r="17" spans="1:8" ht="33" customHeight="1">
      <c r="A17" s="29" t="s">
        <v>6</v>
      </c>
      <c r="B17" s="35" t="s">
        <v>140</v>
      </c>
      <c r="C17" s="81">
        <v>0</v>
      </c>
      <c r="D17" s="25">
        <f t="shared" si="2"/>
        <v>0</v>
      </c>
      <c r="E17" s="97" t="str">
        <f t="shared" si="0"/>
        <v>-</v>
      </c>
      <c r="F17" s="98" t="str">
        <f t="shared" si="1"/>
        <v>-</v>
      </c>
      <c r="H17" s="95"/>
    </row>
    <row r="18" spans="1:8" ht="33" customHeight="1">
      <c r="A18" s="29" t="s">
        <v>7</v>
      </c>
      <c r="B18" s="35" t="s">
        <v>139</v>
      </c>
      <c r="C18" s="81">
        <v>0</v>
      </c>
      <c r="D18" s="25">
        <f t="shared" si="2"/>
        <v>0</v>
      </c>
      <c r="E18" s="97" t="str">
        <f t="shared" si="0"/>
        <v>-</v>
      </c>
      <c r="F18" s="98" t="str">
        <f t="shared" si="1"/>
        <v>-</v>
      </c>
      <c r="H18" s="95"/>
    </row>
    <row r="19" spans="1:8" ht="33" customHeight="1">
      <c r="A19" s="29" t="s">
        <v>8</v>
      </c>
      <c r="B19" s="35" t="s">
        <v>135</v>
      </c>
      <c r="C19" s="81">
        <v>0</v>
      </c>
      <c r="D19" s="25">
        <f t="shared" si="2"/>
        <v>0</v>
      </c>
      <c r="E19" s="97" t="str">
        <f t="shared" si="0"/>
        <v>-</v>
      </c>
      <c r="F19" s="98" t="str">
        <f t="shared" si="1"/>
        <v>-</v>
      </c>
      <c r="H19" s="95"/>
    </row>
    <row r="20" spans="1:8" ht="33" customHeight="1">
      <c r="A20" s="29" t="s">
        <v>9</v>
      </c>
      <c r="B20" s="35" t="s">
        <v>136</v>
      </c>
      <c r="C20" s="81">
        <v>0</v>
      </c>
      <c r="D20" s="25">
        <f t="shared" si="2"/>
        <v>0</v>
      </c>
      <c r="E20" s="97" t="str">
        <f t="shared" si="0"/>
        <v>-</v>
      </c>
      <c r="F20" s="98" t="str">
        <f t="shared" si="1"/>
        <v>-</v>
      </c>
      <c r="H20" s="95"/>
    </row>
    <row r="21" spans="1:8" ht="33" customHeight="1">
      <c r="A21" s="29" t="s">
        <v>10</v>
      </c>
      <c r="B21" s="35" t="s">
        <v>141</v>
      </c>
      <c r="C21" s="81">
        <v>0</v>
      </c>
      <c r="D21" s="25">
        <f t="shared" si="2"/>
        <v>0</v>
      </c>
      <c r="E21" s="97" t="str">
        <f t="shared" si="0"/>
        <v>-</v>
      </c>
      <c r="F21" s="98" t="str">
        <f t="shared" si="1"/>
        <v>-</v>
      </c>
      <c r="H21" s="95"/>
    </row>
    <row r="22" spans="1:8" ht="46.5" customHeight="1">
      <c r="A22" s="29" t="s">
        <v>11</v>
      </c>
      <c r="B22" s="35" t="s">
        <v>137</v>
      </c>
      <c r="C22" s="81">
        <v>0</v>
      </c>
      <c r="D22" s="25">
        <f t="shared" si="2"/>
        <v>0</v>
      </c>
      <c r="E22" s="97" t="str">
        <f t="shared" si="0"/>
        <v>-</v>
      </c>
      <c r="F22" s="98" t="str">
        <f t="shared" si="1"/>
        <v>-</v>
      </c>
      <c r="H22" s="95"/>
    </row>
    <row r="23" spans="1:8" ht="33" customHeight="1">
      <c r="A23" s="29" t="s">
        <v>12</v>
      </c>
      <c r="B23" s="35" t="s">
        <v>182</v>
      </c>
      <c r="C23" s="81">
        <v>0</v>
      </c>
      <c r="D23" s="25">
        <f t="shared" si="2"/>
        <v>0</v>
      </c>
      <c r="E23" s="97" t="str">
        <f t="shared" si="0"/>
        <v>-</v>
      </c>
      <c r="F23" s="98" t="str">
        <f t="shared" si="1"/>
        <v>-</v>
      </c>
      <c r="H23" s="95"/>
    </row>
    <row r="24" spans="1:8" ht="33" customHeight="1">
      <c r="A24" s="29" t="s">
        <v>13</v>
      </c>
      <c r="B24" s="35" t="s">
        <v>166</v>
      </c>
      <c r="C24" s="81">
        <v>0</v>
      </c>
      <c r="D24" s="25">
        <f t="shared" si="2"/>
        <v>0</v>
      </c>
      <c r="E24" s="97" t="str">
        <f t="shared" si="0"/>
        <v>-</v>
      </c>
      <c r="F24" s="98" t="str">
        <f t="shared" si="1"/>
        <v>-</v>
      </c>
      <c r="H24" s="95"/>
    </row>
    <row r="25" spans="1:8" ht="33" customHeight="1">
      <c r="A25" s="30" t="s">
        <v>14</v>
      </c>
      <c r="B25" s="78" t="s">
        <v>243</v>
      </c>
      <c r="C25" s="81">
        <v>0</v>
      </c>
      <c r="D25" s="25">
        <f>C25</f>
        <v>0</v>
      </c>
      <c r="E25" s="97" t="str">
        <f t="shared" si="0"/>
        <v>-</v>
      </c>
      <c r="F25" s="98" t="str">
        <f t="shared" si="1"/>
        <v>-</v>
      </c>
      <c r="H25" s="95"/>
    </row>
    <row r="26" spans="1:8" ht="31.5">
      <c r="A26" s="28" t="s">
        <v>142</v>
      </c>
      <c r="B26" s="34" t="s">
        <v>168</v>
      </c>
      <c r="C26" s="81">
        <v>0</v>
      </c>
      <c r="D26" s="25">
        <f t="shared" si="2"/>
        <v>0</v>
      </c>
      <c r="E26" s="97" t="str">
        <f t="shared" si="0"/>
        <v>-</v>
      </c>
      <c r="F26" s="98" t="str">
        <f t="shared" si="1"/>
        <v>-</v>
      </c>
      <c r="H26" s="95"/>
    </row>
    <row r="27" spans="1:8" ht="31.5" customHeight="1">
      <c r="A27" s="28" t="s">
        <v>167</v>
      </c>
      <c r="B27" s="34" t="s">
        <v>170</v>
      </c>
      <c r="C27" s="81">
        <v>0</v>
      </c>
      <c r="D27" s="25">
        <f t="shared" si="2"/>
        <v>0</v>
      </c>
      <c r="E27" s="97" t="str">
        <f t="shared" si="0"/>
        <v>-</v>
      </c>
      <c r="F27" s="98" t="str">
        <f t="shared" si="1"/>
        <v>-</v>
      </c>
      <c r="H27" s="95"/>
    </row>
    <row r="28" spans="1:8" ht="31.5" customHeight="1">
      <c r="A28" s="28" t="s">
        <v>171</v>
      </c>
      <c r="B28" s="34" t="s">
        <v>169</v>
      </c>
      <c r="C28" s="81">
        <v>0</v>
      </c>
      <c r="D28" s="25">
        <f t="shared" si="2"/>
        <v>0</v>
      </c>
      <c r="E28" s="97" t="str">
        <f t="shared" si="0"/>
        <v>-</v>
      </c>
      <c r="F28" s="98" t="str">
        <f t="shared" si="1"/>
        <v>-</v>
      </c>
      <c r="H28" s="95"/>
    </row>
    <row r="29" spans="1:8" ht="33" customHeight="1">
      <c r="A29" s="31" t="s">
        <v>15</v>
      </c>
      <c r="B29" s="36" t="s">
        <v>121</v>
      </c>
      <c r="C29" s="81">
        <v>550290</v>
      </c>
      <c r="D29" s="25">
        <f t="shared" si="2"/>
        <v>550290</v>
      </c>
      <c r="E29" s="97" t="str">
        <f t="shared" si="0"/>
        <v>-</v>
      </c>
      <c r="F29" s="98">
        <f t="shared" si="1"/>
        <v>1</v>
      </c>
      <c r="H29" s="95"/>
    </row>
    <row r="30" spans="1:8" ht="33" customHeight="1">
      <c r="A30" s="31" t="s">
        <v>118</v>
      </c>
      <c r="B30" s="37" t="s">
        <v>172</v>
      </c>
      <c r="C30" s="81">
        <v>18429</v>
      </c>
      <c r="D30" s="25">
        <f t="shared" si="2"/>
        <v>18429</v>
      </c>
      <c r="E30" s="97" t="str">
        <f t="shared" si="0"/>
        <v>-</v>
      </c>
      <c r="F30" s="98">
        <f t="shared" si="1"/>
        <v>1</v>
      </c>
      <c r="H30" s="95"/>
    </row>
    <row r="31" spans="1:8" ht="31.5" customHeight="1">
      <c r="A31" s="28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H33" s="95"/>
    </row>
    <row r="34" spans="1:8" ht="42.75" customHeight="1">
      <c r="A34" s="31" t="s">
        <v>244</v>
      </c>
      <c r="B34" s="37" t="s">
        <v>245</v>
      </c>
      <c r="C34" s="81">
        <v>376449</v>
      </c>
      <c r="D34" s="25">
        <f t="shared" si="2"/>
        <v>376449</v>
      </c>
      <c r="E34" s="97" t="str">
        <f>IF(C34=D34,"-",D34-C34)</f>
        <v>-</v>
      </c>
      <c r="F34" s="98">
        <f>IF(C34=0,"-",D34/C34)</f>
        <v>1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 t="shared" si="2"/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0</v>
      </c>
      <c r="D36" s="93">
        <f t="shared" si="2"/>
        <v>0</v>
      </c>
      <c r="E36" s="15" t="str">
        <f t="shared" si="0"/>
        <v>-</v>
      </c>
      <c r="F36" s="99" t="str">
        <f t="shared" si="1"/>
        <v>-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0</v>
      </c>
      <c r="D37" s="84">
        <f>D12+D14+D25+D31</f>
        <v>0</v>
      </c>
      <c r="E37" s="15" t="str">
        <f t="shared" si="0"/>
        <v>-</v>
      </c>
      <c r="F37" s="99" t="str">
        <f t="shared" si="1"/>
        <v>-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224286</v>
      </c>
      <c r="D38" s="24">
        <f>D39+D40+D41+D49+D51+D57+D58+D56</f>
        <v>224286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5152</v>
      </c>
      <c r="D39" s="85">
        <f>C39</f>
        <v>5152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107864</v>
      </c>
      <c r="D40" s="85">
        <f>C40</f>
        <v>107864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655</v>
      </c>
      <c r="D41" s="85">
        <f>D42+D44+D45+D46+D47+D48</f>
        <v>655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105</v>
      </c>
      <c r="D42" s="85">
        <f>C42</f>
        <v>105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105</v>
      </c>
      <c r="D43" s="85">
        <f aca="true" t="shared" si="3" ref="D43:D63">C43</f>
        <v>105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94</v>
      </c>
      <c r="D44" s="85">
        <f t="shared" si="3"/>
        <v>94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17</v>
      </c>
      <c r="D45" s="85">
        <f t="shared" si="3"/>
        <v>17</v>
      </c>
      <c r="E45" s="97" t="str">
        <f t="shared" si="0"/>
        <v>-</v>
      </c>
      <c r="F45" s="98">
        <f t="shared" si="1"/>
        <v>1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324</v>
      </c>
      <c r="D47" s="85">
        <f t="shared" si="3"/>
        <v>324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115</v>
      </c>
      <c r="D48" s="85">
        <f>C48</f>
        <v>115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32829</v>
      </c>
      <c r="D49" s="85">
        <f>C49</f>
        <v>32829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256</v>
      </c>
      <c r="D50" s="85">
        <f>C50</f>
        <v>256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8220</v>
      </c>
      <c r="D51" s="85">
        <f>D52+D53+D54+D55</f>
        <v>8220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5644</v>
      </c>
      <c r="D52" s="85">
        <f t="shared" si="3"/>
        <v>5644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805</v>
      </c>
      <c r="D53" s="85">
        <f t="shared" si="3"/>
        <v>805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1771</v>
      </c>
      <c r="D55" s="85">
        <f t="shared" si="3"/>
        <v>1771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50</v>
      </c>
      <c r="D56" s="85">
        <f t="shared" si="3"/>
        <v>50</v>
      </c>
      <c r="E56" s="97" t="str">
        <f t="shared" si="0"/>
        <v>-</v>
      </c>
      <c r="F56" s="98">
        <f t="shared" si="1"/>
        <v>1</v>
      </c>
      <c r="H56" s="95"/>
    </row>
    <row r="57" spans="1:8" ht="28.5" customHeight="1">
      <c r="A57" s="31" t="s">
        <v>26</v>
      </c>
      <c r="B57" s="40" t="s">
        <v>179</v>
      </c>
      <c r="C57" s="81">
        <v>67415</v>
      </c>
      <c r="D57" s="85">
        <f t="shared" si="3"/>
        <v>67415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2101</v>
      </c>
      <c r="D58" s="85">
        <f t="shared" si="3"/>
        <v>2101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1693</v>
      </c>
      <c r="D59" s="27">
        <f>D60+D61+D62+D63</f>
        <v>1693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500</v>
      </c>
      <c r="D60" s="85">
        <f t="shared" si="3"/>
        <v>500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876</v>
      </c>
      <c r="D61" s="85">
        <f t="shared" si="3"/>
        <v>876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317</v>
      </c>
      <c r="D63" s="85">
        <f t="shared" si="3"/>
        <v>317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30182</v>
      </c>
      <c r="D64" s="27">
        <f>C64</f>
        <v>30182</v>
      </c>
      <c r="E64" s="13" t="str">
        <f t="shared" si="0"/>
        <v>-</v>
      </c>
      <c r="F64" s="102">
        <f t="shared" si="1"/>
        <v>1</v>
      </c>
      <c r="H64" s="95"/>
    </row>
    <row r="70" ht="12.75">
      <c r="C70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86"/>
  <sheetViews>
    <sheetView showGridLines="0" view="pageBreakPreview" zoomScale="55" zoomScaleNormal="55" zoomScaleSheetLayoutView="55" zoomScalePageLayoutView="0" workbookViewId="0" topLeftCell="A1">
      <pane xSplit="4" ySplit="6" topLeftCell="E7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16" sqref="B16"/>
    </sheetView>
  </sheetViews>
  <sheetFormatPr defaultColWidth="9.00390625" defaultRowHeight="12.75"/>
  <cols>
    <col min="1" max="1" width="12.375" style="0" customWidth="1"/>
    <col min="2" max="2" width="156.00390625" style="0" customWidth="1"/>
    <col min="3" max="3" width="14.75390625" style="0" hidden="1" customWidth="1"/>
    <col min="4" max="4" width="18.625" style="0" customWidth="1"/>
    <col min="5" max="19" width="13.625" style="0" customWidth="1"/>
    <col min="20" max="20" width="14.375" style="0" customWidth="1"/>
  </cols>
  <sheetData>
    <row r="1" spans="1:20" ht="23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48"/>
      <c r="M1" s="48"/>
      <c r="N1" s="48"/>
      <c r="O1" s="48"/>
      <c r="P1" s="48"/>
      <c r="Q1" s="48"/>
      <c r="R1" s="48" t="s">
        <v>191</v>
      </c>
      <c r="S1" s="48"/>
      <c r="T1" s="48"/>
    </row>
    <row r="2" spans="1:20" ht="21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24.75">
      <c r="A3" s="1"/>
      <c r="B3" s="76"/>
      <c r="C3" s="110"/>
      <c r="D3" s="110"/>
      <c r="E3" s="110"/>
      <c r="F3" s="110"/>
      <c r="G3" s="2"/>
      <c r="H3" s="2"/>
      <c r="I3" s="2"/>
      <c r="J3" s="2"/>
      <c r="K3" s="133"/>
      <c r="L3" s="2"/>
      <c r="M3" s="2"/>
      <c r="N3" s="2"/>
      <c r="O3" s="2"/>
      <c r="P3" s="2"/>
      <c r="Q3" s="2"/>
      <c r="R3" s="111"/>
      <c r="S3" s="111"/>
      <c r="T3" s="111" t="s">
        <v>192</v>
      </c>
    </row>
    <row r="4" spans="1:20" ht="178.5" customHeight="1">
      <c r="A4" s="112" t="s">
        <v>131</v>
      </c>
      <c r="B4" s="112" t="s">
        <v>54</v>
      </c>
      <c r="C4" s="113" t="s">
        <v>193</v>
      </c>
      <c r="D4" s="113" t="s">
        <v>194</v>
      </c>
      <c r="E4" s="113" t="s">
        <v>195</v>
      </c>
      <c r="F4" s="113" t="s">
        <v>196</v>
      </c>
      <c r="G4" s="114" t="s">
        <v>197</v>
      </c>
      <c r="H4" s="113" t="s">
        <v>198</v>
      </c>
      <c r="I4" s="113" t="s">
        <v>199</v>
      </c>
      <c r="J4" s="113" t="s">
        <v>200</v>
      </c>
      <c r="K4" s="113" t="s">
        <v>201</v>
      </c>
      <c r="L4" s="113" t="s">
        <v>202</v>
      </c>
      <c r="M4" s="113" t="s">
        <v>203</v>
      </c>
      <c r="N4" s="113" t="s">
        <v>204</v>
      </c>
      <c r="O4" s="113" t="s">
        <v>205</v>
      </c>
      <c r="P4" s="113" t="s">
        <v>206</v>
      </c>
      <c r="Q4" s="113" t="s">
        <v>207</v>
      </c>
      <c r="R4" s="113" t="s">
        <v>208</v>
      </c>
      <c r="S4" s="113" t="s">
        <v>209</v>
      </c>
      <c r="T4" s="113" t="s">
        <v>210</v>
      </c>
    </row>
    <row r="5" spans="1:20" s="136" customFormat="1" ht="30" customHeight="1">
      <c r="A5" s="135" t="s">
        <v>211</v>
      </c>
      <c r="B5" s="135" t="s">
        <v>212</v>
      </c>
      <c r="C5" s="135" t="s">
        <v>213</v>
      </c>
      <c r="D5" s="135" t="s">
        <v>214</v>
      </c>
      <c r="E5" s="135" t="s">
        <v>215</v>
      </c>
      <c r="F5" s="135" t="s">
        <v>216</v>
      </c>
      <c r="G5" s="135" t="s">
        <v>217</v>
      </c>
      <c r="H5" s="135" t="s">
        <v>218</v>
      </c>
      <c r="I5" s="135" t="s">
        <v>219</v>
      </c>
      <c r="J5" s="135" t="s">
        <v>220</v>
      </c>
      <c r="K5" s="135" t="s">
        <v>221</v>
      </c>
      <c r="L5" s="135" t="s">
        <v>222</v>
      </c>
      <c r="M5" s="135" t="s">
        <v>223</v>
      </c>
      <c r="N5" s="135" t="s">
        <v>224</v>
      </c>
      <c r="O5" s="135" t="s">
        <v>225</v>
      </c>
      <c r="P5" s="135" t="s">
        <v>226</v>
      </c>
      <c r="Q5" s="135" t="s">
        <v>227</v>
      </c>
      <c r="R5" s="135" t="s">
        <v>228</v>
      </c>
      <c r="S5" s="135" t="s">
        <v>229</v>
      </c>
      <c r="T5" s="135" t="s">
        <v>230</v>
      </c>
    </row>
    <row r="6" spans="1:20" ht="42" customHeight="1">
      <c r="A6" s="23" t="s">
        <v>0</v>
      </c>
      <c r="B6" s="39" t="s">
        <v>250</v>
      </c>
      <c r="C6" s="116" t="str">
        <f>CENTRALA!E7</f>
        <v>-</v>
      </c>
      <c r="D6" s="116">
        <f>D7+D8+D9+D14+D15+D16+D17+D18+D19+D20+D21+D22+D23+D24+D28+D29+D31+D32</f>
        <v>0</v>
      </c>
      <c r="E6" s="116" t="str">
        <f>Dolnośląski!E7</f>
        <v>-</v>
      </c>
      <c r="F6" s="116" t="str">
        <f>KujawskoPomorski!E7</f>
        <v>-</v>
      </c>
      <c r="G6" s="116" t="str">
        <f>Lubelski!E7</f>
        <v>-</v>
      </c>
      <c r="H6" s="116" t="str">
        <f>Lubuski!E7</f>
        <v>-</v>
      </c>
      <c r="I6" s="116" t="str">
        <f>Łódzki!E7</f>
        <v>-</v>
      </c>
      <c r="J6" s="116" t="str">
        <f>Małopolski!E7</f>
        <v>-</v>
      </c>
      <c r="K6" s="116" t="str">
        <f>Mazowiecki!E7</f>
        <v>-</v>
      </c>
      <c r="L6" s="116" t="str">
        <f>Opolski!E7</f>
        <v>-</v>
      </c>
      <c r="M6" s="116" t="str">
        <f>Podkarpacki!E7</f>
        <v>-</v>
      </c>
      <c r="N6" s="116" t="str">
        <f>Podlaski!E7</f>
        <v>-</v>
      </c>
      <c r="O6" s="116" t="str">
        <f>Pomorski!E7</f>
        <v>-</v>
      </c>
      <c r="P6" s="116" t="str">
        <f>Śląski!E7</f>
        <v>-</v>
      </c>
      <c r="Q6" s="116" t="str">
        <f>Świętokrzyski!E7</f>
        <v>-</v>
      </c>
      <c r="R6" s="116" t="str">
        <f>WarmińskoMazurski!E7</f>
        <v>-</v>
      </c>
      <c r="S6" s="116" t="str">
        <f>Wielkopolski!E7</f>
        <v>-</v>
      </c>
      <c r="T6" s="116" t="str">
        <f>Zachodniopomorski!E7</f>
        <v>-</v>
      </c>
    </row>
    <row r="7" spans="1:20" ht="41.25" customHeight="1">
      <c r="A7" s="29" t="s">
        <v>1</v>
      </c>
      <c r="B7" s="35" t="s">
        <v>132</v>
      </c>
      <c r="C7" s="118" t="str">
        <f>CENTRALA!E8</f>
        <v>-</v>
      </c>
      <c r="D7" s="117">
        <f>SUM(E7:T7)</f>
        <v>0</v>
      </c>
      <c r="E7" s="118" t="str">
        <f>Dolnośląski!E8</f>
        <v>-</v>
      </c>
      <c r="F7" s="118" t="str">
        <f>KujawskoPomorski!E8</f>
        <v>-</v>
      </c>
      <c r="G7" s="118" t="str">
        <f>Lubelski!E8</f>
        <v>-</v>
      </c>
      <c r="H7" s="118" t="str">
        <f>Lubuski!E8</f>
        <v>-</v>
      </c>
      <c r="I7" s="118" t="str">
        <f>Łódzki!E8</f>
        <v>-</v>
      </c>
      <c r="J7" s="118" t="str">
        <f>Małopolski!E8</f>
        <v>-</v>
      </c>
      <c r="K7" s="118" t="str">
        <f>Mazowiecki!E8</f>
        <v>-</v>
      </c>
      <c r="L7" s="118" t="str">
        <f>Opolski!E8</f>
        <v>-</v>
      </c>
      <c r="M7" s="118" t="str">
        <f>Podkarpacki!E8</f>
        <v>-</v>
      </c>
      <c r="N7" s="118" t="str">
        <f>Podlaski!E8</f>
        <v>-</v>
      </c>
      <c r="O7" s="118" t="str">
        <f>Pomorski!E8</f>
        <v>-</v>
      </c>
      <c r="P7" s="118" t="str">
        <f>Śląski!E8</f>
        <v>-</v>
      </c>
      <c r="Q7" s="118" t="str">
        <f>Świętokrzyski!E8</f>
        <v>-</v>
      </c>
      <c r="R7" s="118" t="str">
        <f>WarmińskoMazurski!E8</f>
        <v>-</v>
      </c>
      <c r="S7" s="118" t="str">
        <f>Wielkopolski!E8</f>
        <v>-</v>
      </c>
      <c r="T7" s="118" t="str">
        <f>Zachodniopomorski!E8</f>
        <v>-</v>
      </c>
    </row>
    <row r="8" spans="1:20" ht="41.25" customHeight="1">
      <c r="A8" s="29" t="s">
        <v>2</v>
      </c>
      <c r="B8" s="35" t="s">
        <v>133</v>
      </c>
      <c r="C8" s="118" t="str">
        <f>CENTRALA!E9</f>
        <v>-</v>
      </c>
      <c r="D8" s="117">
        <f aca="true" t="shared" si="0" ref="D8:D63">SUM(E8:T8)</f>
        <v>0</v>
      </c>
      <c r="E8" s="118" t="str">
        <f>Dolnośląski!E9</f>
        <v>-</v>
      </c>
      <c r="F8" s="118" t="str">
        <f>KujawskoPomorski!E9</f>
        <v>-</v>
      </c>
      <c r="G8" s="118" t="str">
        <f>Lubelski!E9</f>
        <v>-</v>
      </c>
      <c r="H8" s="118" t="str">
        <f>Lubuski!E9</f>
        <v>-</v>
      </c>
      <c r="I8" s="118" t="str">
        <f>Łódzki!E9</f>
        <v>-</v>
      </c>
      <c r="J8" s="118" t="str">
        <f>Małopolski!E9</f>
        <v>-</v>
      </c>
      <c r="K8" s="118" t="str">
        <f>Mazowiecki!E9</f>
        <v>-</v>
      </c>
      <c r="L8" s="118" t="str">
        <f>Opolski!E9</f>
        <v>-</v>
      </c>
      <c r="M8" s="118" t="str">
        <f>Podkarpacki!E9</f>
        <v>-</v>
      </c>
      <c r="N8" s="118" t="str">
        <f>Podlaski!E9</f>
        <v>-</v>
      </c>
      <c r="O8" s="118" t="str">
        <f>Pomorski!E9</f>
        <v>-</v>
      </c>
      <c r="P8" s="118" t="str">
        <f>Śląski!E9</f>
        <v>-</v>
      </c>
      <c r="Q8" s="118" t="str">
        <f>Świętokrzyski!E9</f>
        <v>-</v>
      </c>
      <c r="R8" s="118" t="str">
        <f>WarmińskoMazurski!E9</f>
        <v>-</v>
      </c>
      <c r="S8" s="118" t="str">
        <f>Wielkopolski!E9</f>
        <v>-</v>
      </c>
      <c r="T8" s="118" t="str">
        <f>Zachodniopomorski!E9</f>
        <v>-</v>
      </c>
    </row>
    <row r="9" spans="1:20" ht="41.25" customHeight="1">
      <c r="A9" s="29" t="s">
        <v>3</v>
      </c>
      <c r="B9" s="35" t="s">
        <v>130</v>
      </c>
      <c r="C9" s="118" t="str">
        <f>CENTRALA!E10</f>
        <v>-</v>
      </c>
      <c r="D9" s="117">
        <f t="shared" si="0"/>
        <v>0</v>
      </c>
      <c r="E9" s="118" t="str">
        <f>Dolnośląski!E10</f>
        <v>-</v>
      </c>
      <c r="F9" s="118" t="str">
        <f>KujawskoPomorski!E10</f>
        <v>-</v>
      </c>
      <c r="G9" s="118" t="str">
        <f>Lubelski!E10</f>
        <v>-</v>
      </c>
      <c r="H9" s="118" t="str">
        <f>Lubuski!E10</f>
        <v>-</v>
      </c>
      <c r="I9" s="118" t="str">
        <f>Łódzki!E10</f>
        <v>-</v>
      </c>
      <c r="J9" s="118" t="str">
        <f>Małopolski!E10</f>
        <v>-</v>
      </c>
      <c r="K9" s="118" t="str">
        <f>Mazowiecki!E10</f>
        <v>-</v>
      </c>
      <c r="L9" s="118" t="str">
        <f>Opolski!E10</f>
        <v>-</v>
      </c>
      <c r="M9" s="118" t="str">
        <f>Podkarpacki!E10</f>
        <v>-</v>
      </c>
      <c r="N9" s="118" t="str">
        <f>Podlaski!E10</f>
        <v>-</v>
      </c>
      <c r="O9" s="118" t="str">
        <f>Pomorski!E10</f>
        <v>-</v>
      </c>
      <c r="P9" s="118" t="str">
        <f>Śląski!E10</f>
        <v>-</v>
      </c>
      <c r="Q9" s="118" t="str">
        <f>Świętokrzyski!E10</f>
        <v>-</v>
      </c>
      <c r="R9" s="118" t="str">
        <f>WarmińskoMazurski!E10</f>
        <v>-</v>
      </c>
      <c r="S9" s="118" t="str">
        <f>Wielkopolski!E10</f>
        <v>-</v>
      </c>
      <c r="T9" s="118" t="str">
        <f>Zachodniopomorski!E10</f>
        <v>-</v>
      </c>
    </row>
    <row r="10" spans="1:20" ht="30.75" customHeight="1">
      <c r="A10" s="79" t="s">
        <v>56</v>
      </c>
      <c r="B10" s="34" t="s">
        <v>159</v>
      </c>
      <c r="C10" s="118" t="str">
        <f>CENTRALA!E11</f>
        <v>-</v>
      </c>
      <c r="D10" s="117">
        <f t="shared" si="0"/>
        <v>0</v>
      </c>
      <c r="E10" s="118" t="str">
        <f>Dolnośląski!E11</f>
        <v>-</v>
      </c>
      <c r="F10" s="118" t="str">
        <f>KujawskoPomorski!E11</f>
        <v>-</v>
      </c>
      <c r="G10" s="118" t="str">
        <f>Lubelski!E11</f>
        <v>-</v>
      </c>
      <c r="H10" s="118" t="str">
        <f>Lubuski!E11</f>
        <v>-</v>
      </c>
      <c r="I10" s="118" t="str">
        <f>Łódzki!E11</f>
        <v>-</v>
      </c>
      <c r="J10" s="118" t="str">
        <f>Małopolski!E11</f>
        <v>-</v>
      </c>
      <c r="K10" s="118" t="str">
        <f>Mazowiecki!E11</f>
        <v>-</v>
      </c>
      <c r="L10" s="118" t="str">
        <f>Opolski!E11</f>
        <v>-</v>
      </c>
      <c r="M10" s="118" t="str">
        <f>Podkarpacki!E11</f>
        <v>-</v>
      </c>
      <c r="N10" s="118" t="str">
        <f>Podlaski!E11</f>
        <v>-</v>
      </c>
      <c r="O10" s="118" t="str">
        <f>Pomorski!E11</f>
        <v>-</v>
      </c>
      <c r="P10" s="118" t="str">
        <f>Śląski!E11</f>
        <v>-</v>
      </c>
      <c r="Q10" s="118" t="str">
        <f>Świętokrzyski!E11</f>
        <v>-</v>
      </c>
      <c r="R10" s="118" t="str">
        <f>WarmińskoMazurski!E11</f>
        <v>-</v>
      </c>
      <c r="S10" s="118" t="str">
        <f>Wielkopolski!E11</f>
        <v>-</v>
      </c>
      <c r="T10" s="118" t="str">
        <f>Zachodniopomorski!E11</f>
        <v>-</v>
      </c>
    </row>
    <row r="11" spans="1:20" ht="30.75" customHeight="1">
      <c r="A11" s="79" t="s">
        <v>160</v>
      </c>
      <c r="B11" s="34" t="s">
        <v>163</v>
      </c>
      <c r="C11" s="118" t="str">
        <f>CENTRALA!E12</f>
        <v>-</v>
      </c>
      <c r="D11" s="117">
        <f t="shared" si="0"/>
        <v>0</v>
      </c>
      <c r="E11" s="118" t="str">
        <f>Dolnośląski!E12</f>
        <v>-</v>
      </c>
      <c r="F11" s="118" t="str">
        <f>KujawskoPomorski!E12</f>
        <v>-</v>
      </c>
      <c r="G11" s="118" t="str">
        <f>Lubelski!E12</f>
        <v>-</v>
      </c>
      <c r="H11" s="118" t="str">
        <f>Lubuski!E12</f>
        <v>-</v>
      </c>
      <c r="I11" s="118" t="str">
        <f>Łódzki!E12</f>
        <v>-</v>
      </c>
      <c r="J11" s="118" t="str">
        <f>Małopolski!E12</f>
        <v>-</v>
      </c>
      <c r="K11" s="118" t="str">
        <f>Mazowiecki!E12</f>
        <v>-</v>
      </c>
      <c r="L11" s="118" t="str">
        <f>Opolski!E12</f>
        <v>-</v>
      </c>
      <c r="M11" s="118" t="str">
        <f>Podkarpacki!E12</f>
        <v>-</v>
      </c>
      <c r="N11" s="118" t="str">
        <f>Podlaski!E12</f>
        <v>-</v>
      </c>
      <c r="O11" s="118" t="str">
        <f>Pomorski!E12</f>
        <v>-</v>
      </c>
      <c r="P11" s="118" t="str">
        <f>Śląski!E12</f>
        <v>-</v>
      </c>
      <c r="Q11" s="118" t="str">
        <f>Świętokrzyski!E12</f>
        <v>-</v>
      </c>
      <c r="R11" s="118" t="str">
        <f>WarmińskoMazurski!E12</f>
        <v>-</v>
      </c>
      <c r="S11" s="118" t="str">
        <f>Wielkopolski!E12</f>
        <v>-</v>
      </c>
      <c r="T11" s="118" t="str">
        <f>Zachodniopomorski!E12</f>
        <v>-</v>
      </c>
    </row>
    <row r="12" spans="1:20" ht="30.75" customHeight="1">
      <c r="A12" s="79" t="s">
        <v>161</v>
      </c>
      <c r="B12" s="34" t="s">
        <v>164</v>
      </c>
      <c r="C12" s="118" t="str">
        <f>CENTRALA!E13</f>
        <v>-</v>
      </c>
      <c r="D12" s="117">
        <f t="shared" si="0"/>
        <v>0</v>
      </c>
      <c r="E12" s="118" t="str">
        <f>Dolnośląski!E13</f>
        <v>-</v>
      </c>
      <c r="F12" s="118" t="str">
        <f>KujawskoPomorski!E13</f>
        <v>-</v>
      </c>
      <c r="G12" s="118" t="str">
        <f>Lubelski!E13</f>
        <v>-</v>
      </c>
      <c r="H12" s="118" t="str">
        <f>Lubuski!E13</f>
        <v>-</v>
      </c>
      <c r="I12" s="118" t="str">
        <f>Łódzki!E13</f>
        <v>-</v>
      </c>
      <c r="J12" s="118" t="str">
        <f>Małopolski!E13</f>
        <v>-</v>
      </c>
      <c r="K12" s="118" t="str">
        <f>Mazowiecki!E13</f>
        <v>-</v>
      </c>
      <c r="L12" s="118" t="str">
        <f>Opolski!E13</f>
        <v>-</v>
      </c>
      <c r="M12" s="118" t="str">
        <f>Podkarpacki!E13</f>
        <v>-</v>
      </c>
      <c r="N12" s="118" t="str">
        <f>Podlaski!E13</f>
        <v>-</v>
      </c>
      <c r="O12" s="118" t="str">
        <f>Pomorski!E13</f>
        <v>-</v>
      </c>
      <c r="P12" s="118" t="str">
        <f>Śląski!E13</f>
        <v>-</v>
      </c>
      <c r="Q12" s="118" t="str">
        <f>Świętokrzyski!E13</f>
        <v>-</v>
      </c>
      <c r="R12" s="118" t="str">
        <f>WarmińskoMazurski!E13</f>
        <v>-</v>
      </c>
      <c r="S12" s="118" t="str">
        <f>Wielkopolski!E13</f>
        <v>-</v>
      </c>
      <c r="T12" s="118" t="str">
        <f>Zachodniopomorski!E13</f>
        <v>-</v>
      </c>
    </row>
    <row r="13" spans="1:20" ht="30.75" customHeight="1">
      <c r="A13" s="79" t="s">
        <v>162</v>
      </c>
      <c r="B13" s="34" t="s">
        <v>165</v>
      </c>
      <c r="C13" s="118" t="str">
        <f>CENTRALA!E14</f>
        <v>-</v>
      </c>
      <c r="D13" s="117">
        <f t="shared" si="0"/>
        <v>0</v>
      </c>
      <c r="E13" s="118" t="str">
        <f>Dolnośląski!E14</f>
        <v>-</v>
      </c>
      <c r="F13" s="118" t="str">
        <f>KujawskoPomorski!E14</f>
        <v>-</v>
      </c>
      <c r="G13" s="118" t="str">
        <f>Lubelski!E14</f>
        <v>-</v>
      </c>
      <c r="H13" s="118" t="str">
        <f>Lubuski!E14</f>
        <v>-</v>
      </c>
      <c r="I13" s="118" t="str">
        <f>Łódzki!E14</f>
        <v>-</v>
      </c>
      <c r="J13" s="118" t="str">
        <f>Małopolski!E14</f>
        <v>-</v>
      </c>
      <c r="K13" s="118" t="str">
        <f>Mazowiecki!E14</f>
        <v>-</v>
      </c>
      <c r="L13" s="118" t="str">
        <f>Opolski!E14</f>
        <v>-</v>
      </c>
      <c r="M13" s="118" t="str">
        <f>Podkarpacki!E14</f>
        <v>-</v>
      </c>
      <c r="N13" s="118" t="str">
        <f>Podlaski!E14</f>
        <v>-</v>
      </c>
      <c r="O13" s="118" t="str">
        <f>Pomorski!E14</f>
        <v>-</v>
      </c>
      <c r="P13" s="118" t="str">
        <f>Śląski!E14</f>
        <v>-</v>
      </c>
      <c r="Q13" s="118" t="str">
        <f>Świętokrzyski!E14</f>
        <v>-</v>
      </c>
      <c r="R13" s="118" t="str">
        <f>WarmińskoMazurski!E14</f>
        <v>-</v>
      </c>
      <c r="S13" s="118" t="str">
        <f>Wielkopolski!E14</f>
        <v>-</v>
      </c>
      <c r="T13" s="118" t="str">
        <f>Zachodniopomorski!E14</f>
        <v>-</v>
      </c>
    </row>
    <row r="14" spans="1:20" ht="41.25" customHeight="1">
      <c r="A14" s="29" t="s">
        <v>4</v>
      </c>
      <c r="B14" s="35" t="s">
        <v>138</v>
      </c>
      <c r="C14" s="118" t="str">
        <f>CENTRALA!E15</f>
        <v>-</v>
      </c>
      <c r="D14" s="117">
        <f t="shared" si="0"/>
        <v>0</v>
      </c>
      <c r="E14" s="118" t="str">
        <f>Dolnośląski!E15</f>
        <v>-</v>
      </c>
      <c r="F14" s="118" t="str">
        <f>KujawskoPomorski!E15</f>
        <v>-</v>
      </c>
      <c r="G14" s="118" t="str">
        <f>Lubelski!E15</f>
        <v>-</v>
      </c>
      <c r="H14" s="118" t="str">
        <f>Lubuski!E15</f>
        <v>-</v>
      </c>
      <c r="I14" s="118" t="str">
        <f>Łódzki!E15</f>
        <v>-</v>
      </c>
      <c r="J14" s="118" t="str">
        <f>Małopolski!E15</f>
        <v>-</v>
      </c>
      <c r="K14" s="118" t="str">
        <f>Mazowiecki!E15</f>
        <v>-</v>
      </c>
      <c r="L14" s="118" t="str">
        <f>Opolski!E15</f>
        <v>-</v>
      </c>
      <c r="M14" s="118" t="str">
        <f>Podkarpacki!E15</f>
        <v>-</v>
      </c>
      <c r="N14" s="118" t="str">
        <f>Podlaski!E15</f>
        <v>-</v>
      </c>
      <c r="O14" s="118" t="str">
        <f>Pomorski!E15</f>
        <v>-</v>
      </c>
      <c r="P14" s="118" t="str">
        <f>Śląski!E15</f>
        <v>-</v>
      </c>
      <c r="Q14" s="118" t="str">
        <f>Świętokrzyski!E15</f>
        <v>-</v>
      </c>
      <c r="R14" s="118" t="str">
        <f>WarmińskoMazurski!E15</f>
        <v>-</v>
      </c>
      <c r="S14" s="118" t="str">
        <f>Wielkopolski!E15</f>
        <v>-</v>
      </c>
      <c r="T14" s="118" t="str">
        <f>Zachodniopomorski!E15</f>
        <v>-</v>
      </c>
    </row>
    <row r="15" spans="1:20" ht="41.25" customHeight="1">
      <c r="A15" s="29" t="s">
        <v>5</v>
      </c>
      <c r="B15" s="35" t="s">
        <v>134</v>
      </c>
      <c r="C15" s="118" t="str">
        <f>CENTRALA!E16</f>
        <v>-</v>
      </c>
      <c r="D15" s="117">
        <f t="shared" si="0"/>
        <v>0</v>
      </c>
      <c r="E15" s="118" t="str">
        <f>Dolnośląski!E16</f>
        <v>-</v>
      </c>
      <c r="F15" s="118" t="str">
        <f>KujawskoPomorski!E16</f>
        <v>-</v>
      </c>
      <c r="G15" s="118" t="str">
        <f>Lubelski!E16</f>
        <v>-</v>
      </c>
      <c r="H15" s="118" t="str">
        <f>Lubuski!E16</f>
        <v>-</v>
      </c>
      <c r="I15" s="118" t="str">
        <f>Łódzki!E16</f>
        <v>-</v>
      </c>
      <c r="J15" s="118" t="str">
        <f>Małopolski!E16</f>
        <v>-</v>
      </c>
      <c r="K15" s="118" t="str">
        <f>Mazowiecki!E16</f>
        <v>-</v>
      </c>
      <c r="L15" s="118" t="str">
        <f>Opolski!E16</f>
        <v>-</v>
      </c>
      <c r="M15" s="118" t="str">
        <f>Podkarpacki!E16</f>
        <v>-</v>
      </c>
      <c r="N15" s="118" t="str">
        <f>Podlaski!E16</f>
        <v>-</v>
      </c>
      <c r="O15" s="118" t="str">
        <f>Pomorski!E16</f>
        <v>-</v>
      </c>
      <c r="P15" s="118" t="str">
        <f>Śląski!E16</f>
        <v>-</v>
      </c>
      <c r="Q15" s="118" t="str">
        <f>Świętokrzyski!E16</f>
        <v>-</v>
      </c>
      <c r="R15" s="118" t="str">
        <f>WarmińskoMazurski!E16</f>
        <v>-</v>
      </c>
      <c r="S15" s="118" t="str">
        <f>Wielkopolski!E16</f>
        <v>-</v>
      </c>
      <c r="T15" s="118" t="str">
        <f>Zachodniopomorski!E16</f>
        <v>-</v>
      </c>
    </row>
    <row r="16" spans="1:20" ht="41.25" customHeight="1">
      <c r="A16" s="29" t="s">
        <v>6</v>
      </c>
      <c r="B16" s="35" t="s">
        <v>140</v>
      </c>
      <c r="C16" s="118" t="str">
        <f>CENTRALA!E17</f>
        <v>-</v>
      </c>
      <c r="D16" s="117">
        <f t="shared" si="0"/>
        <v>0</v>
      </c>
      <c r="E16" s="118" t="str">
        <f>Dolnośląski!E17</f>
        <v>-</v>
      </c>
      <c r="F16" s="118" t="str">
        <f>KujawskoPomorski!E17</f>
        <v>-</v>
      </c>
      <c r="G16" s="118" t="str">
        <f>Lubelski!E17</f>
        <v>-</v>
      </c>
      <c r="H16" s="118" t="str">
        <f>Lubuski!E17</f>
        <v>-</v>
      </c>
      <c r="I16" s="118" t="str">
        <f>Łódzki!E17</f>
        <v>-</v>
      </c>
      <c r="J16" s="118" t="str">
        <f>Małopolski!E17</f>
        <v>-</v>
      </c>
      <c r="K16" s="118" t="str">
        <f>Mazowiecki!E17</f>
        <v>-</v>
      </c>
      <c r="L16" s="118" t="str">
        <f>Opolski!E17</f>
        <v>-</v>
      </c>
      <c r="M16" s="118" t="str">
        <f>Podkarpacki!E17</f>
        <v>-</v>
      </c>
      <c r="N16" s="118" t="str">
        <f>Podlaski!E17</f>
        <v>-</v>
      </c>
      <c r="O16" s="118" t="str">
        <f>Pomorski!E17</f>
        <v>-</v>
      </c>
      <c r="P16" s="118" t="str">
        <f>Śląski!E17</f>
        <v>-</v>
      </c>
      <c r="Q16" s="118" t="str">
        <f>Świętokrzyski!E17</f>
        <v>-</v>
      </c>
      <c r="R16" s="118" t="str">
        <f>WarmińskoMazurski!E17</f>
        <v>-</v>
      </c>
      <c r="S16" s="118" t="str">
        <f>Wielkopolski!E17</f>
        <v>-</v>
      </c>
      <c r="T16" s="118" t="str">
        <f>Zachodniopomorski!E17</f>
        <v>-</v>
      </c>
    </row>
    <row r="17" spans="1:20" ht="41.25" customHeight="1">
      <c r="A17" s="29" t="s">
        <v>7</v>
      </c>
      <c r="B17" s="35" t="s">
        <v>139</v>
      </c>
      <c r="C17" s="118" t="str">
        <f>CENTRALA!E18</f>
        <v>-</v>
      </c>
      <c r="D17" s="117">
        <f t="shared" si="0"/>
        <v>0</v>
      </c>
      <c r="E17" s="118" t="str">
        <f>Dolnośląski!E18</f>
        <v>-</v>
      </c>
      <c r="F17" s="118" t="str">
        <f>KujawskoPomorski!E18</f>
        <v>-</v>
      </c>
      <c r="G17" s="118" t="str">
        <f>Lubelski!E18</f>
        <v>-</v>
      </c>
      <c r="H17" s="118" t="str">
        <f>Lubuski!E18</f>
        <v>-</v>
      </c>
      <c r="I17" s="118" t="str">
        <f>Łódzki!E18</f>
        <v>-</v>
      </c>
      <c r="J17" s="118" t="str">
        <f>Małopolski!E18</f>
        <v>-</v>
      </c>
      <c r="K17" s="118" t="str">
        <f>Mazowiecki!E18</f>
        <v>-</v>
      </c>
      <c r="L17" s="118" t="str">
        <f>Opolski!E18</f>
        <v>-</v>
      </c>
      <c r="M17" s="118" t="str">
        <f>Podkarpacki!E18</f>
        <v>-</v>
      </c>
      <c r="N17" s="118" t="str">
        <f>Podlaski!E18</f>
        <v>-</v>
      </c>
      <c r="O17" s="118" t="str">
        <f>Pomorski!E18</f>
        <v>-</v>
      </c>
      <c r="P17" s="118" t="str">
        <f>Śląski!E18</f>
        <v>-</v>
      </c>
      <c r="Q17" s="118" t="str">
        <f>Świętokrzyski!E18</f>
        <v>-</v>
      </c>
      <c r="R17" s="118" t="str">
        <f>WarmińskoMazurski!E18</f>
        <v>-</v>
      </c>
      <c r="S17" s="118" t="str">
        <f>Wielkopolski!E18</f>
        <v>-</v>
      </c>
      <c r="T17" s="118" t="str">
        <f>Zachodniopomorski!E18</f>
        <v>-</v>
      </c>
    </row>
    <row r="18" spans="1:20" ht="41.25" customHeight="1">
      <c r="A18" s="29" t="s">
        <v>8</v>
      </c>
      <c r="B18" s="35" t="s">
        <v>135</v>
      </c>
      <c r="C18" s="118" t="str">
        <f>CENTRALA!E19</f>
        <v>-</v>
      </c>
      <c r="D18" s="117">
        <f t="shared" si="0"/>
        <v>0</v>
      </c>
      <c r="E18" s="118" t="str">
        <f>Dolnośląski!E19</f>
        <v>-</v>
      </c>
      <c r="F18" s="118" t="str">
        <f>KujawskoPomorski!E19</f>
        <v>-</v>
      </c>
      <c r="G18" s="118" t="str">
        <f>Lubelski!E19</f>
        <v>-</v>
      </c>
      <c r="H18" s="118" t="str">
        <f>Lubuski!E19</f>
        <v>-</v>
      </c>
      <c r="I18" s="118" t="str">
        <f>Łódzki!E19</f>
        <v>-</v>
      </c>
      <c r="J18" s="118" t="str">
        <f>Małopolski!E19</f>
        <v>-</v>
      </c>
      <c r="K18" s="118" t="str">
        <f>Mazowiecki!E19</f>
        <v>-</v>
      </c>
      <c r="L18" s="118" t="str">
        <f>Opolski!E19</f>
        <v>-</v>
      </c>
      <c r="M18" s="118" t="str">
        <f>Podkarpacki!E19</f>
        <v>-</v>
      </c>
      <c r="N18" s="118" t="str">
        <f>Podlaski!E19</f>
        <v>-</v>
      </c>
      <c r="O18" s="118" t="str">
        <f>Pomorski!E19</f>
        <v>-</v>
      </c>
      <c r="P18" s="118" t="str">
        <f>Śląski!E19</f>
        <v>-</v>
      </c>
      <c r="Q18" s="118" t="str">
        <f>Świętokrzyski!E19</f>
        <v>-</v>
      </c>
      <c r="R18" s="118" t="str">
        <f>WarmińskoMazurski!E19</f>
        <v>-</v>
      </c>
      <c r="S18" s="118" t="str">
        <f>Wielkopolski!E19</f>
        <v>-</v>
      </c>
      <c r="T18" s="118" t="str">
        <f>Zachodniopomorski!E19</f>
        <v>-</v>
      </c>
    </row>
    <row r="19" spans="1:20" ht="41.25" customHeight="1">
      <c r="A19" s="29" t="s">
        <v>9</v>
      </c>
      <c r="B19" s="35" t="s">
        <v>136</v>
      </c>
      <c r="C19" s="118" t="str">
        <f>CENTRALA!E20</f>
        <v>-</v>
      </c>
      <c r="D19" s="117">
        <f t="shared" si="0"/>
        <v>0</v>
      </c>
      <c r="E19" s="118" t="str">
        <f>Dolnośląski!E20</f>
        <v>-</v>
      </c>
      <c r="F19" s="118" t="str">
        <f>KujawskoPomorski!E20</f>
        <v>-</v>
      </c>
      <c r="G19" s="118" t="str">
        <f>Lubelski!E20</f>
        <v>-</v>
      </c>
      <c r="H19" s="118" t="str">
        <f>Lubuski!E20</f>
        <v>-</v>
      </c>
      <c r="I19" s="118" t="str">
        <f>Łódzki!E20</f>
        <v>-</v>
      </c>
      <c r="J19" s="118" t="str">
        <f>Małopolski!E20</f>
        <v>-</v>
      </c>
      <c r="K19" s="118" t="str">
        <f>Mazowiecki!E20</f>
        <v>-</v>
      </c>
      <c r="L19" s="118" t="str">
        <f>Opolski!E20</f>
        <v>-</v>
      </c>
      <c r="M19" s="118" t="str">
        <f>Podkarpacki!E20</f>
        <v>-</v>
      </c>
      <c r="N19" s="118" t="str">
        <f>Podlaski!E20</f>
        <v>-</v>
      </c>
      <c r="O19" s="118" t="str">
        <f>Pomorski!E20</f>
        <v>-</v>
      </c>
      <c r="P19" s="118" t="str">
        <f>Śląski!E20</f>
        <v>-</v>
      </c>
      <c r="Q19" s="118" t="str">
        <f>Świętokrzyski!E20</f>
        <v>-</v>
      </c>
      <c r="R19" s="118" t="str">
        <f>WarmińskoMazurski!E20</f>
        <v>-</v>
      </c>
      <c r="S19" s="118" t="str">
        <f>Wielkopolski!E20</f>
        <v>-</v>
      </c>
      <c r="T19" s="118" t="str">
        <f>Zachodniopomorski!E20</f>
        <v>-</v>
      </c>
    </row>
    <row r="20" spans="1:20" ht="41.25" customHeight="1">
      <c r="A20" s="29" t="s">
        <v>10</v>
      </c>
      <c r="B20" s="35" t="s">
        <v>141</v>
      </c>
      <c r="C20" s="118" t="str">
        <f>CENTRALA!E21</f>
        <v>-</v>
      </c>
      <c r="D20" s="117">
        <f t="shared" si="0"/>
        <v>0</v>
      </c>
      <c r="E20" s="118" t="str">
        <f>Dolnośląski!E21</f>
        <v>-</v>
      </c>
      <c r="F20" s="118" t="str">
        <f>KujawskoPomorski!E21</f>
        <v>-</v>
      </c>
      <c r="G20" s="118" t="str">
        <f>Lubelski!E21</f>
        <v>-</v>
      </c>
      <c r="H20" s="118" t="str">
        <f>Lubuski!E21</f>
        <v>-</v>
      </c>
      <c r="I20" s="118" t="str">
        <f>Łódzki!E21</f>
        <v>-</v>
      </c>
      <c r="J20" s="118" t="str">
        <f>Małopolski!E21</f>
        <v>-</v>
      </c>
      <c r="K20" s="118" t="str">
        <f>Mazowiecki!E21</f>
        <v>-</v>
      </c>
      <c r="L20" s="118" t="str">
        <f>Opolski!E21</f>
        <v>-</v>
      </c>
      <c r="M20" s="118" t="str">
        <f>Podkarpacki!E21</f>
        <v>-</v>
      </c>
      <c r="N20" s="118" t="str">
        <f>Podlaski!E21</f>
        <v>-</v>
      </c>
      <c r="O20" s="118" t="str">
        <f>Pomorski!E21</f>
        <v>-</v>
      </c>
      <c r="P20" s="118" t="str">
        <f>Śląski!E21</f>
        <v>-</v>
      </c>
      <c r="Q20" s="118" t="str">
        <f>Świętokrzyski!E21</f>
        <v>-</v>
      </c>
      <c r="R20" s="118" t="str">
        <f>WarmińskoMazurski!E21</f>
        <v>-</v>
      </c>
      <c r="S20" s="118" t="str">
        <f>Wielkopolski!E21</f>
        <v>-</v>
      </c>
      <c r="T20" s="118" t="str">
        <f>Zachodniopomorski!E21</f>
        <v>-</v>
      </c>
    </row>
    <row r="21" spans="1:20" ht="41.25" customHeight="1">
      <c r="A21" s="29" t="s">
        <v>11</v>
      </c>
      <c r="B21" s="35" t="s">
        <v>137</v>
      </c>
      <c r="C21" s="118" t="str">
        <f>CENTRALA!E22</f>
        <v>-</v>
      </c>
      <c r="D21" s="117">
        <f t="shared" si="0"/>
        <v>0</v>
      </c>
      <c r="E21" s="118" t="str">
        <f>Dolnośląski!E22</f>
        <v>-</v>
      </c>
      <c r="F21" s="118" t="str">
        <f>KujawskoPomorski!E22</f>
        <v>-</v>
      </c>
      <c r="G21" s="118" t="str">
        <f>Lubelski!E22</f>
        <v>-</v>
      </c>
      <c r="H21" s="118" t="str">
        <f>Lubuski!E22</f>
        <v>-</v>
      </c>
      <c r="I21" s="118" t="str">
        <f>Łódzki!E22</f>
        <v>-</v>
      </c>
      <c r="J21" s="118" t="str">
        <f>Małopolski!E22</f>
        <v>-</v>
      </c>
      <c r="K21" s="118" t="str">
        <f>Mazowiecki!E22</f>
        <v>-</v>
      </c>
      <c r="L21" s="118" t="str">
        <f>Opolski!E22</f>
        <v>-</v>
      </c>
      <c r="M21" s="118" t="str">
        <f>Podkarpacki!E22</f>
        <v>-</v>
      </c>
      <c r="N21" s="118" t="str">
        <f>Podlaski!E22</f>
        <v>-</v>
      </c>
      <c r="O21" s="118" t="str">
        <f>Pomorski!E22</f>
        <v>-</v>
      </c>
      <c r="P21" s="118" t="str">
        <f>Śląski!E22</f>
        <v>-</v>
      </c>
      <c r="Q21" s="118" t="str">
        <f>Świętokrzyski!E22</f>
        <v>-</v>
      </c>
      <c r="R21" s="118" t="str">
        <f>WarmińskoMazurski!E22</f>
        <v>-</v>
      </c>
      <c r="S21" s="118" t="str">
        <f>Wielkopolski!E22</f>
        <v>-</v>
      </c>
      <c r="T21" s="118" t="str">
        <f>Zachodniopomorski!E22</f>
        <v>-</v>
      </c>
    </row>
    <row r="22" spans="1:20" ht="41.25" customHeight="1">
      <c r="A22" s="29" t="s">
        <v>12</v>
      </c>
      <c r="B22" s="35" t="s">
        <v>182</v>
      </c>
      <c r="C22" s="118" t="str">
        <f>CENTRALA!E23</f>
        <v>-</v>
      </c>
      <c r="D22" s="117">
        <f t="shared" si="0"/>
        <v>0</v>
      </c>
      <c r="E22" s="118" t="str">
        <f>Dolnośląski!E23</f>
        <v>-</v>
      </c>
      <c r="F22" s="118" t="str">
        <f>KujawskoPomorski!E23</f>
        <v>-</v>
      </c>
      <c r="G22" s="118" t="str">
        <f>Lubelski!E23</f>
        <v>-</v>
      </c>
      <c r="H22" s="118" t="str">
        <f>Lubuski!E23</f>
        <v>-</v>
      </c>
      <c r="I22" s="118" t="str">
        <f>Łódzki!E23</f>
        <v>-</v>
      </c>
      <c r="J22" s="118" t="str">
        <f>Małopolski!E23</f>
        <v>-</v>
      </c>
      <c r="K22" s="118" t="str">
        <f>Mazowiecki!E23</f>
        <v>-</v>
      </c>
      <c r="L22" s="118" t="str">
        <f>Opolski!E23</f>
        <v>-</v>
      </c>
      <c r="M22" s="118" t="str">
        <f>Podkarpacki!E23</f>
        <v>-</v>
      </c>
      <c r="N22" s="118" t="str">
        <f>Podlaski!E23</f>
        <v>-</v>
      </c>
      <c r="O22" s="118" t="str">
        <f>Pomorski!E23</f>
        <v>-</v>
      </c>
      <c r="P22" s="118" t="str">
        <f>Śląski!E23</f>
        <v>-</v>
      </c>
      <c r="Q22" s="118" t="str">
        <f>Świętokrzyski!E23</f>
        <v>-</v>
      </c>
      <c r="R22" s="118" t="str">
        <f>WarmińskoMazurski!E23</f>
        <v>-</v>
      </c>
      <c r="S22" s="118" t="str">
        <f>Wielkopolski!E23</f>
        <v>-</v>
      </c>
      <c r="T22" s="118" t="str">
        <f>Zachodniopomorski!E23</f>
        <v>-</v>
      </c>
    </row>
    <row r="23" spans="1:20" ht="41.25" customHeight="1">
      <c r="A23" s="29" t="s">
        <v>13</v>
      </c>
      <c r="B23" s="35" t="s">
        <v>166</v>
      </c>
      <c r="C23" s="118" t="str">
        <f>CENTRALA!E24</f>
        <v>-</v>
      </c>
      <c r="D23" s="117">
        <f t="shared" si="0"/>
        <v>0</v>
      </c>
      <c r="E23" s="118" t="str">
        <f>Dolnośląski!E24</f>
        <v>-</v>
      </c>
      <c r="F23" s="118" t="str">
        <f>KujawskoPomorski!E24</f>
        <v>-</v>
      </c>
      <c r="G23" s="118" t="str">
        <f>Lubelski!E24</f>
        <v>-</v>
      </c>
      <c r="H23" s="118" t="str">
        <f>Lubuski!E24</f>
        <v>-</v>
      </c>
      <c r="I23" s="118" t="str">
        <f>Łódzki!E24</f>
        <v>-</v>
      </c>
      <c r="J23" s="118" t="str">
        <f>Małopolski!E24</f>
        <v>-</v>
      </c>
      <c r="K23" s="118" t="str">
        <f>Mazowiecki!E24</f>
        <v>-</v>
      </c>
      <c r="L23" s="118" t="str">
        <f>Opolski!E24</f>
        <v>-</v>
      </c>
      <c r="M23" s="118" t="str">
        <f>Podkarpacki!E24</f>
        <v>-</v>
      </c>
      <c r="N23" s="118" t="str">
        <f>Podlaski!E24</f>
        <v>-</v>
      </c>
      <c r="O23" s="118" t="str">
        <f>Pomorski!E24</f>
        <v>-</v>
      </c>
      <c r="P23" s="118" t="str">
        <f>Śląski!E24</f>
        <v>-</v>
      </c>
      <c r="Q23" s="118" t="str">
        <f>Świętokrzyski!E24</f>
        <v>-</v>
      </c>
      <c r="R23" s="118" t="str">
        <f>WarmińskoMazurski!E24</f>
        <v>-</v>
      </c>
      <c r="S23" s="118" t="str">
        <f>Wielkopolski!E24</f>
        <v>-</v>
      </c>
      <c r="T23" s="118" t="str">
        <f>Zachodniopomorski!E24</f>
        <v>-</v>
      </c>
    </row>
    <row r="24" spans="1:20" ht="41.25" customHeight="1">
      <c r="A24" s="30" t="s">
        <v>14</v>
      </c>
      <c r="B24" s="78" t="s">
        <v>243</v>
      </c>
      <c r="C24" s="118" t="str">
        <f>CENTRALA!E25</f>
        <v>-</v>
      </c>
      <c r="D24" s="117">
        <f t="shared" si="0"/>
        <v>0</v>
      </c>
      <c r="E24" s="118" t="str">
        <f>Dolnośląski!E25</f>
        <v>-</v>
      </c>
      <c r="F24" s="118" t="str">
        <f>KujawskoPomorski!E25</f>
        <v>-</v>
      </c>
      <c r="G24" s="118" t="str">
        <f>Lubelski!E25</f>
        <v>-</v>
      </c>
      <c r="H24" s="118" t="str">
        <f>Lubuski!E25</f>
        <v>-</v>
      </c>
      <c r="I24" s="118" t="str">
        <f>Łódzki!E25</f>
        <v>-</v>
      </c>
      <c r="J24" s="118" t="str">
        <f>Małopolski!E25</f>
        <v>-</v>
      </c>
      <c r="K24" s="118" t="str">
        <f>Mazowiecki!E25</f>
        <v>-</v>
      </c>
      <c r="L24" s="118" t="str">
        <f>Opolski!E25</f>
        <v>-</v>
      </c>
      <c r="M24" s="118" t="str">
        <f>Podkarpacki!E25</f>
        <v>-</v>
      </c>
      <c r="N24" s="118" t="str">
        <f>Podlaski!E25</f>
        <v>-</v>
      </c>
      <c r="O24" s="118" t="str">
        <f>Pomorski!E25</f>
        <v>-</v>
      </c>
      <c r="P24" s="118" t="str">
        <f>Śląski!E25</f>
        <v>-</v>
      </c>
      <c r="Q24" s="118" t="str">
        <f>Świętokrzyski!E25</f>
        <v>-</v>
      </c>
      <c r="R24" s="118" t="str">
        <f>WarmińskoMazurski!E25</f>
        <v>-</v>
      </c>
      <c r="S24" s="118" t="str">
        <f>Wielkopolski!E25</f>
        <v>-</v>
      </c>
      <c r="T24" s="118" t="str">
        <f>Zachodniopomorski!E25</f>
        <v>-</v>
      </c>
    </row>
    <row r="25" spans="1:20" ht="30.75" customHeight="1">
      <c r="A25" s="28" t="s">
        <v>142</v>
      </c>
      <c r="B25" s="34" t="s">
        <v>168</v>
      </c>
      <c r="C25" s="118" t="str">
        <f>CENTRALA!E26</f>
        <v>-</v>
      </c>
      <c r="D25" s="117">
        <f t="shared" si="0"/>
        <v>0</v>
      </c>
      <c r="E25" s="118" t="str">
        <f>Dolnośląski!E26</f>
        <v>-</v>
      </c>
      <c r="F25" s="118" t="str">
        <f>KujawskoPomorski!E26</f>
        <v>-</v>
      </c>
      <c r="G25" s="118" t="str">
        <f>Lubelski!E26</f>
        <v>-</v>
      </c>
      <c r="H25" s="118" t="str">
        <f>Lubuski!E26</f>
        <v>-</v>
      </c>
      <c r="I25" s="118" t="str">
        <f>Łódzki!E26</f>
        <v>-</v>
      </c>
      <c r="J25" s="118" t="str">
        <f>Małopolski!E26</f>
        <v>-</v>
      </c>
      <c r="K25" s="118" t="str">
        <f>Mazowiecki!E26</f>
        <v>-</v>
      </c>
      <c r="L25" s="118" t="str">
        <f>Opolski!E26</f>
        <v>-</v>
      </c>
      <c r="M25" s="118" t="str">
        <f>Podkarpacki!E26</f>
        <v>-</v>
      </c>
      <c r="N25" s="118" t="str">
        <f>Podlaski!E26</f>
        <v>-</v>
      </c>
      <c r="O25" s="118" t="str">
        <f>Pomorski!E26</f>
        <v>-</v>
      </c>
      <c r="P25" s="118" t="str">
        <f>Śląski!E26</f>
        <v>-</v>
      </c>
      <c r="Q25" s="118" t="str">
        <f>Świętokrzyski!E26</f>
        <v>-</v>
      </c>
      <c r="R25" s="118" t="str">
        <f>WarmińskoMazurski!E26</f>
        <v>-</v>
      </c>
      <c r="S25" s="118" t="str">
        <f>Wielkopolski!E26</f>
        <v>-</v>
      </c>
      <c r="T25" s="118" t="str">
        <f>Zachodniopomorski!E26</f>
        <v>-</v>
      </c>
    </row>
    <row r="26" spans="1:20" ht="30.75" customHeight="1">
      <c r="A26" s="79" t="s">
        <v>167</v>
      </c>
      <c r="B26" s="34" t="s">
        <v>170</v>
      </c>
      <c r="C26" s="118" t="str">
        <f>CENTRALA!E27</f>
        <v>-</v>
      </c>
      <c r="D26" s="117">
        <f t="shared" si="0"/>
        <v>0</v>
      </c>
      <c r="E26" s="118" t="str">
        <f>Dolnośląski!E27</f>
        <v>-</v>
      </c>
      <c r="F26" s="118" t="str">
        <f>KujawskoPomorski!E27</f>
        <v>-</v>
      </c>
      <c r="G26" s="118" t="str">
        <f>Lubelski!E27</f>
        <v>-</v>
      </c>
      <c r="H26" s="118" t="str">
        <f>Lubuski!E27</f>
        <v>-</v>
      </c>
      <c r="I26" s="118" t="str">
        <f>Łódzki!E27</f>
        <v>-</v>
      </c>
      <c r="J26" s="118" t="str">
        <f>Małopolski!E27</f>
        <v>-</v>
      </c>
      <c r="K26" s="118" t="str">
        <f>Mazowiecki!E27</f>
        <v>-</v>
      </c>
      <c r="L26" s="118" t="str">
        <f>Opolski!E27</f>
        <v>-</v>
      </c>
      <c r="M26" s="118" t="str">
        <f>Podkarpacki!E27</f>
        <v>-</v>
      </c>
      <c r="N26" s="118" t="str">
        <f>Podlaski!E27</f>
        <v>-</v>
      </c>
      <c r="O26" s="118" t="str">
        <f>Pomorski!E27</f>
        <v>-</v>
      </c>
      <c r="P26" s="118" t="str">
        <f>Śląski!E27</f>
        <v>-</v>
      </c>
      <c r="Q26" s="118" t="str">
        <f>Świętokrzyski!E27</f>
        <v>-</v>
      </c>
      <c r="R26" s="118" t="str">
        <f>WarmińskoMazurski!E27</f>
        <v>-</v>
      </c>
      <c r="S26" s="118" t="str">
        <f>Wielkopolski!E27</f>
        <v>-</v>
      </c>
      <c r="T26" s="118" t="str">
        <f>Zachodniopomorski!E27</f>
        <v>-</v>
      </c>
    </row>
    <row r="27" spans="1:20" ht="30.75" customHeight="1">
      <c r="A27" s="79" t="s">
        <v>171</v>
      </c>
      <c r="B27" s="34" t="s">
        <v>169</v>
      </c>
      <c r="C27" s="118" t="str">
        <f>CENTRALA!E28</f>
        <v>-</v>
      </c>
      <c r="D27" s="117">
        <f t="shared" si="0"/>
        <v>0</v>
      </c>
      <c r="E27" s="118" t="str">
        <f>Dolnośląski!E28</f>
        <v>-</v>
      </c>
      <c r="F27" s="118" t="str">
        <f>KujawskoPomorski!E28</f>
        <v>-</v>
      </c>
      <c r="G27" s="118" t="str">
        <f>Lubelski!E28</f>
        <v>-</v>
      </c>
      <c r="H27" s="118" t="str">
        <f>Lubuski!E28</f>
        <v>-</v>
      </c>
      <c r="I27" s="118" t="str">
        <f>Łódzki!E28</f>
        <v>-</v>
      </c>
      <c r="J27" s="118" t="str">
        <f>Małopolski!E28</f>
        <v>-</v>
      </c>
      <c r="K27" s="118" t="str">
        <f>Mazowiecki!E28</f>
        <v>-</v>
      </c>
      <c r="L27" s="118" t="str">
        <f>Opolski!E28</f>
        <v>-</v>
      </c>
      <c r="M27" s="118" t="str">
        <f>Podkarpacki!E28</f>
        <v>-</v>
      </c>
      <c r="N27" s="118" t="str">
        <f>Podlaski!E28</f>
        <v>-</v>
      </c>
      <c r="O27" s="118" t="str">
        <f>Pomorski!E28</f>
        <v>-</v>
      </c>
      <c r="P27" s="118" t="str">
        <f>Śląski!E28</f>
        <v>-</v>
      </c>
      <c r="Q27" s="118" t="str">
        <f>Świętokrzyski!E28</f>
        <v>-</v>
      </c>
      <c r="R27" s="118" t="str">
        <f>WarmińskoMazurski!E28</f>
        <v>-</v>
      </c>
      <c r="S27" s="118" t="str">
        <f>Wielkopolski!E28</f>
        <v>-</v>
      </c>
      <c r="T27" s="118" t="str">
        <f>Zachodniopomorski!E28</f>
        <v>-</v>
      </c>
    </row>
    <row r="28" spans="1:20" ht="41.25" customHeight="1">
      <c r="A28" s="31" t="s">
        <v>15</v>
      </c>
      <c r="B28" s="36" t="s">
        <v>121</v>
      </c>
      <c r="C28" s="118" t="str">
        <f>CENTRALA!E29</f>
        <v>-</v>
      </c>
      <c r="D28" s="117">
        <f t="shared" si="0"/>
        <v>0</v>
      </c>
      <c r="E28" s="118" t="str">
        <f>Dolnośląski!E29</f>
        <v>-</v>
      </c>
      <c r="F28" s="118" t="str">
        <f>KujawskoPomorski!E29</f>
        <v>-</v>
      </c>
      <c r="G28" s="118" t="str">
        <f>Lubelski!E29</f>
        <v>-</v>
      </c>
      <c r="H28" s="118" t="str">
        <f>Lubuski!E29</f>
        <v>-</v>
      </c>
      <c r="I28" s="118" t="str">
        <f>Łódzki!E29</f>
        <v>-</v>
      </c>
      <c r="J28" s="118" t="str">
        <f>Małopolski!E29</f>
        <v>-</v>
      </c>
      <c r="K28" s="118" t="str">
        <f>Mazowiecki!E29</f>
        <v>-</v>
      </c>
      <c r="L28" s="118" t="str">
        <f>Opolski!E29</f>
        <v>-</v>
      </c>
      <c r="M28" s="118" t="str">
        <f>Podkarpacki!E29</f>
        <v>-</v>
      </c>
      <c r="N28" s="118" t="str">
        <f>Podlaski!E29</f>
        <v>-</v>
      </c>
      <c r="O28" s="118" t="str">
        <f>Pomorski!E29</f>
        <v>-</v>
      </c>
      <c r="P28" s="118" t="str">
        <f>Śląski!E29</f>
        <v>-</v>
      </c>
      <c r="Q28" s="118" t="str">
        <f>Świętokrzyski!E29</f>
        <v>-</v>
      </c>
      <c r="R28" s="118" t="str">
        <f>WarmińskoMazurski!E29</f>
        <v>-</v>
      </c>
      <c r="S28" s="118" t="str">
        <f>Wielkopolski!E29</f>
        <v>-</v>
      </c>
      <c r="T28" s="118" t="str">
        <f>Zachodniopomorski!E29</f>
        <v>-</v>
      </c>
    </row>
    <row r="29" spans="1:20" ht="41.25" customHeight="1">
      <c r="A29" s="31" t="s">
        <v>118</v>
      </c>
      <c r="B29" s="37" t="s">
        <v>172</v>
      </c>
      <c r="C29" s="118" t="str">
        <f>CENTRALA!E30</f>
        <v>-</v>
      </c>
      <c r="D29" s="117">
        <f t="shared" si="0"/>
        <v>0</v>
      </c>
      <c r="E29" s="118" t="str">
        <f>Dolnośląski!E30</f>
        <v>-</v>
      </c>
      <c r="F29" s="118" t="str">
        <f>KujawskoPomorski!E30</f>
        <v>-</v>
      </c>
      <c r="G29" s="118" t="str">
        <f>Lubelski!E30</f>
        <v>-</v>
      </c>
      <c r="H29" s="118" t="str">
        <f>Lubuski!E30</f>
        <v>-</v>
      </c>
      <c r="I29" s="118" t="str">
        <f>Łódzki!E30</f>
        <v>-</v>
      </c>
      <c r="J29" s="118" t="str">
        <f>Małopolski!E30</f>
        <v>-</v>
      </c>
      <c r="K29" s="118" t="str">
        <f>Mazowiecki!E30</f>
        <v>-</v>
      </c>
      <c r="L29" s="118" t="str">
        <f>Opolski!E30</f>
        <v>-</v>
      </c>
      <c r="M29" s="118" t="str">
        <f>Podkarpacki!E30</f>
        <v>-</v>
      </c>
      <c r="N29" s="118" t="str">
        <f>Podlaski!E30</f>
        <v>-</v>
      </c>
      <c r="O29" s="118" t="str">
        <f>Pomorski!E30</f>
        <v>-</v>
      </c>
      <c r="P29" s="118" t="str">
        <f>Śląski!E30</f>
        <v>-</v>
      </c>
      <c r="Q29" s="118" t="str">
        <f>Świętokrzyski!E30</f>
        <v>-</v>
      </c>
      <c r="R29" s="118" t="str">
        <f>WarmińskoMazurski!E30</f>
        <v>-</v>
      </c>
      <c r="S29" s="118" t="str">
        <f>Wielkopolski!E30</f>
        <v>-</v>
      </c>
      <c r="T29" s="118" t="str">
        <f>Zachodniopomorski!E30</f>
        <v>-</v>
      </c>
    </row>
    <row r="30" spans="1:20" ht="30.75" customHeight="1">
      <c r="A30" s="79" t="s">
        <v>173</v>
      </c>
      <c r="B30" s="34" t="s">
        <v>184</v>
      </c>
      <c r="C30" s="118" t="str">
        <f>CENTRALA!E31</f>
        <v>-</v>
      </c>
      <c r="D30" s="117">
        <f t="shared" si="0"/>
        <v>0</v>
      </c>
      <c r="E30" s="118" t="str">
        <f>Dolnośląski!E31</f>
        <v>-</v>
      </c>
      <c r="F30" s="118" t="str">
        <f>KujawskoPomorski!E31</f>
        <v>-</v>
      </c>
      <c r="G30" s="118" t="str">
        <f>Lubelski!E31</f>
        <v>-</v>
      </c>
      <c r="H30" s="118" t="str">
        <f>Lubuski!E31</f>
        <v>-</v>
      </c>
      <c r="I30" s="118" t="str">
        <f>Łódzki!E31</f>
        <v>-</v>
      </c>
      <c r="J30" s="118" t="str">
        <f>Małopolski!E31</f>
        <v>-</v>
      </c>
      <c r="K30" s="118" t="str">
        <f>Mazowiecki!E31</f>
        <v>-</v>
      </c>
      <c r="L30" s="118" t="str">
        <f>Opolski!E31</f>
        <v>-</v>
      </c>
      <c r="M30" s="118" t="str">
        <f>Podkarpacki!E31</f>
        <v>-</v>
      </c>
      <c r="N30" s="118" t="str">
        <f>Podlaski!E31</f>
        <v>-</v>
      </c>
      <c r="O30" s="118" t="str">
        <f>Pomorski!E31</f>
        <v>-</v>
      </c>
      <c r="P30" s="118" t="str">
        <f>Śląski!E31</f>
        <v>-</v>
      </c>
      <c r="Q30" s="118" t="str">
        <f>Świętokrzyski!E31</f>
        <v>-</v>
      </c>
      <c r="R30" s="118" t="str">
        <f>WarmińskoMazurski!E31</f>
        <v>-</v>
      </c>
      <c r="S30" s="118" t="str">
        <f>Wielkopolski!E31</f>
        <v>-</v>
      </c>
      <c r="T30" s="118" t="str">
        <f>Zachodniopomorski!E31</f>
        <v>-</v>
      </c>
    </row>
    <row r="31" spans="1:20" ht="41.25" customHeight="1">
      <c r="A31" s="31" t="s">
        <v>119</v>
      </c>
      <c r="B31" s="37" t="s">
        <v>122</v>
      </c>
      <c r="C31" s="118" t="str">
        <f>CENTRALA!E32</f>
        <v>-</v>
      </c>
      <c r="D31" s="117">
        <f t="shared" si="0"/>
        <v>0</v>
      </c>
      <c r="E31" s="118" t="str">
        <f>Dolnośląski!E32</f>
        <v>-</v>
      </c>
      <c r="F31" s="118" t="str">
        <f>KujawskoPomorski!E32</f>
        <v>-</v>
      </c>
      <c r="G31" s="118" t="str">
        <f>Lubelski!E32</f>
        <v>-</v>
      </c>
      <c r="H31" s="118" t="str">
        <f>Lubuski!E32</f>
        <v>-</v>
      </c>
      <c r="I31" s="118" t="str">
        <f>Łódzki!E32</f>
        <v>-</v>
      </c>
      <c r="J31" s="118" t="str">
        <f>Małopolski!E32</f>
        <v>-</v>
      </c>
      <c r="K31" s="118" t="str">
        <f>Mazowiecki!E32</f>
        <v>-</v>
      </c>
      <c r="L31" s="118" t="str">
        <f>Opolski!E32</f>
        <v>-</v>
      </c>
      <c r="M31" s="118" t="str">
        <f>Podkarpacki!E32</f>
        <v>-</v>
      </c>
      <c r="N31" s="118" t="str">
        <f>Podlaski!E32</f>
        <v>-</v>
      </c>
      <c r="O31" s="118" t="str">
        <f>Pomorski!E32</f>
        <v>-</v>
      </c>
      <c r="P31" s="118" t="str">
        <f>Śląski!E32</f>
        <v>-</v>
      </c>
      <c r="Q31" s="118" t="str">
        <f>Świętokrzyski!E32</f>
        <v>-</v>
      </c>
      <c r="R31" s="118" t="str">
        <f>WarmińskoMazurski!E32</f>
        <v>-</v>
      </c>
      <c r="S31" s="118" t="str">
        <f>Wielkopolski!E32</f>
        <v>-</v>
      </c>
      <c r="T31" s="118" t="str">
        <f>Zachodniopomorski!E32</f>
        <v>-</v>
      </c>
    </row>
    <row r="32" spans="1:20" ht="41.25" customHeight="1">
      <c r="A32" s="31" t="s">
        <v>120</v>
      </c>
      <c r="B32" s="37" t="s">
        <v>183</v>
      </c>
      <c r="C32" s="118" t="str">
        <f>CENTRALA!E33</f>
        <v>-</v>
      </c>
      <c r="D32" s="117">
        <f t="shared" si="0"/>
        <v>0</v>
      </c>
      <c r="E32" s="118" t="str">
        <f>Dolnośląski!E33</f>
        <v>-</v>
      </c>
      <c r="F32" s="118" t="str">
        <f>KujawskoPomorski!E33</f>
        <v>-</v>
      </c>
      <c r="G32" s="118" t="str">
        <f>Lubelski!E33</f>
        <v>-</v>
      </c>
      <c r="H32" s="118" t="str">
        <f>Lubuski!E33</f>
        <v>-</v>
      </c>
      <c r="I32" s="118" t="str">
        <f>Łódzki!E33</f>
        <v>-</v>
      </c>
      <c r="J32" s="118" t="str">
        <f>Małopolski!E33</f>
        <v>-</v>
      </c>
      <c r="K32" s="118" t="str">
        <f>Mazowiecki!E33</f>
        <v>-</v>
      </c>
      <c r="L32" s="118" t="str">
        <f>Opolski!E33</f>
        <v>-</v>
      </c>
      <c r="M32" s="118" t="str">
        <f>Podkarpacki!E33</f>
        <v>-</v>
      </c>
      <c r="N32" s="118" t="str">
        <f>Podlaski!E33</f>
        <v>-</v>
      </c>
      <c r="O32" s="118" t="str">
        <f>Pomorski!E33</f>
        <v>-</v>
      </c>
      <c r="P32" s="118" t="str">
        <f>Śląski!E33</f>
        <v>-</v>
      </c>
      <c r="Q32" s="118" t="str">
        <f>Świętokrzyski!E33</f>
        <v>-</v>
      </c>
      <c r="R32" s="118" t="str">
        <f>WarmińskoMazurski!E33</f>
        <v>-</v>
      </c>
      <c r="S32" s="118" t="str">
        <f>Wielkopolski!E33</f>
        <v>-</v>
      </c>
      <c r="T32" s="118" t="str">
        <f>Zachodniopomorski!E33</f>
        <v>-</v>
      </c>
    </row>
    <row r="33" spans="1:20" ht="41.25" customHeight="1">
      <c r="A33" s="31" t="s">
        <v>244</v>
      </c>
      <c r="B33" s="37" t="s">
        <v>245</v>
      </c>
      <c r="C33" s="118"/>
      <c r="D33" s="117">
        <f>SUM(E33:T33)</f>
        <v>0</v>
      </c>
      <c r="E33" s="118" t="str">
        <f>Dolnośląski!E34</f>
        <v>-</v>
      </c>
      <c r="F33" s="118" t="str">
        <f>KujawskoPomorski!E34</f>
        <v>-</v>
      </c>
      <c r="G33" s="118" t="str">
        <f>Lubelski!E34</f>
        <v>-</v>
      </c>
      <c r="H33" s="118" t="str">
        <f>Lubuski!E34</f>
        <v>-</v>
      </c>
      <c r="I33" s="118" t="str">
        <f>Łódzki!E34</f>
        <v>-</v>
      </c>
      <c r="J33" s="118" t="str">
        <f>Małopolski!E34</f>
        <v>-</v>
      </c>
      <c r="K33" s="118" t="str">
        <f>Mazowiecki!E34</f>
        <v>-</v>
      </c>
      <c r="L33" s="118" t="str">
        <f>Opolski!E34</f>
        <v>-</v>
      </c>
      <c r="M33" s="118" t="str">
        <f>Podkarpacki!E34</f>
        <v>-</v>
      </c>
      <c r="N33" s="118" t="str">
        <f>Podlaski!E34</f>
        <v>-</v>
      </c>
      <c r="O33" s="118" t="str">
        <f>Pomorski!E34</f>
        <v>-</v>
      </c>
      <c r="P33" s="118" t="str">
        <f>Śląski!E34</f>
        <v>-</v>
      </c>
      <c r="Q33" s="118" t="str">
        <f>Świętokrzyski!E34</f>
        <v>-</v>
      </c>
      <c r="R33" s="118" t="str">
        <f>WarmińskoMazurski!E34</f>
        <v>-</v>
      </c>
      <c r="S33" s="118" t="str">
        <f>Wielkopolski!E34</f>
        <v>-</v>
      </c>
      <c r="T33" s="118" t="str">
        <f>Zachodniopomorski!E34</f>
        <v>-</v>
      </c>
    </row>
    <row r="34" spans="1:20" ht="21.75" customHeight="1">
      <c r="A34" s="32" t="s">
        <v>58</v>
      </c>
      <c r="B34" s="38" t="s">
        <v>59</v>
      </c>
      <c r="C34" s="118" t="str">
        <f>CENTRALA!E35</f>
        <v>-</v>
      </c>
      <c r="D34" s="117">
        <f t="shared" si="0"/>
        <v>0</v>
      </c>
      <c r="E34" s="118" t="str">
        <f>Dolnośląski!E35</f>
        <v>-</v>
      </c>
      <c r="F34" s="118" t="str">
        <f>KujawskoPomorski!E35</f>
        <v>-</v>
      </c>
      <c r="G34" s="118" t="str">
        <f>Lubelski!E35</f>
        <v>-</v>
      </c>
      <c r="H34" s="118" t="str">
        <f>Lubuski!E35</f>
        <v>-</v>
      </c>
      <c r="I34" s="118" t="str">
        <f>Łódzki!E35</f>
        <v>-</v>
      </c>
      <c r="J34" s="118" t="str">
        <f>Małopolski!E35</f>
        <v>-</v>
      </c>
      <c r="K34" s="118" t="str">
        <f>Mazowiecki!E35</f>
        <v>-</v>
      </c>
      <c r="L34" s="118" t="str">
        <f>Opolski!E35</f>
        <v>-</v>
      </c>
      <c r="M34" s="118" t="str">
        <f>Podkarpacki!E35</f>
        <v>-</v>
      </c>
      <c r="N34" s="118" t="str">
        <f>Podlaski!E35</f>
        <v>-</v>
      </c>
      <c r="O34" s="118" t="str">
        <f>Pomorski!E35</f>
        <v>-</v>
      </c>
      <c r="P34" s="118" t="str">
        <f>Śląski!E35</f>
        <v>-</v>
      </c>
      <c r="Q34" s="118" t="str">
        <f>Świętokrzyski!E35</f>
        <v>-</v>
      </c>
      <c r="R34" s="118" t="str">
        <f>WarmińskoMazurski!E35</f>
        <v>-</v>
      </c>
      <c r="S34" s="118" t="str">
        <f>Wielkopolski!E35</f>
        <v>-</v>
      </c>
      <c r="T34" s="118" t="str">
        <f>Zachodniopomorski!E35</f>
        <v>-</v>
      </c>
    </row>
    <row r="35" spans="1:20" ht="23.25">
      <c r="A35" s="32" t="s">
        <v>57</v>
      </c>
      <c r="B35" s="38" t="s">
        <v>60</v>
      </c>
      <c r="C35" s="118" t="str">
        <f>CENTRALA!E36</f>
        <v>-</v>
      </c>
      <c r="D35" s="117">
        <f t="shared" si="0"/>
        <v>0</v>
      </c>
      <c r="E35" s="118" t="str">
        <f>Dolnośląski!E36</f>
        <v>-</v>
      </c>
      <c r="F35" s="118" t="str">
        <f>KujawskoPomorski!E36</f>
        <v>-</v>
      </c>
      <c r="G35" s="118" t="str">
        <f>Lubelski!E36</f>
        <v>-</v>
      </c>
      <c r="H35" s="118" t="str">
        <f>Lubuski!E36</f>
        <v>-</v>
      </c>
      <c r="I35" s="118" t="str">
        <f>Łódzki!E36</f>
        <v>-</v>
      </c>
      <c r="J35" s="118" t="str">
        <f>Małopolski!E36</f>
        <v>-</v>
      </c>
      <c r="K35" s="118" t="str">
        <f>Mazowiecki!E36</f>
        <v>-</v>
      </c>
      <c r="L35" s="118" t="str">
        <f>Opolski!E36</f>
        <v>-</v>
      </c>
      <c r="M35" s="118" t="str">
        <f>Podkarpacki!E36</f>
        <v>-</v>
      </c>
      <c r="N35" s="118" t="str">
        <f>Podlaski!E36</f>
        <v>-</v>
      </c>
      <c r="O35" s="118" t="str">
        <f>Pomorski!E36</f>
        <v>-</v>
      </c>
      <c r="P35" s="118" t="str">
        <f>Śląski!E36</f>
        <v>-</v>
      </c>
      <c r="Q35" s="118" t="str">
        <f>Świętokrzyski!E36</f>
        <v>-</v>
      </c>
      <c r="R35" s="118" t="str">
        <f>WarmińskoMazurski!E36</f>
        <v>-</v>
      </c>
      <c r="S35" s="118" t="str">
        <f>Wielkopolski!E36</f>
        <v>-</v>
      </c>
      <c r="T35" s="118" t="str">
        <f>Zachodniopomorski!E36</f>
        <v>-</v>
      </c>
    </row>
    <row r="36" spans="1:20" ht="40.5">
      <c r="A36" s="32" t="s">
        <v>174</v>
      </c>
      <c r="B36" s="38" t="s">
        <v>175</v>
      </c>
      <c r="C36" s="118" t="str">
        <f>CENTRALA!E37</f>
        <v>-</v>
      </c>
      <c r="D36" s="117">
        <f t="shared" si="0"/>
        <v>0</v>
      </c>
      <c r="E36" s="118" t="str">
        <f>Dolnośląski!E37</f>
        <v>-</v>
      </c>
      <c r="F36" s="118" t="str">
        <f>KujawskoPomorski!E37</f>
        <v>-</v>
      </c>
      <c r="G36" s="118" t="str">
        <f>Lubelski!E37</f>
        <v>-</v>
      </c>
      <c r="H36" s="118" t="str">
        <f>Lubuski!E37</f>
        <v>-</v>
      </c>
      <c r="I36" s="118" t="str">
        <f>Łódzki!E37</f>
        <v>-</v>
      </c>
      <c r="J36" s="118" t="str">
        <f>Małopolski!E37</f>
        <v>-</v>
      </c>
      <c r="K36" s="118" t="str">
        <f>Mazowiecki!E37</f>
        <v>-</v>
      </c>
      <c r="L36" s="118" t="str">
        <f>Opolski!E37</f>
        <v>-</v>
      </c>
      <c r="M36" s="118" t="str">
        <f>Podkarpacki!E37</f>
        <v>-</v>
      </c>
      <c r="N36" s="118" t="str">
        <f>Podlaski!E37</f>
        <v>-</v>
      </c>
      <c r="O36" s="118" t="str">
        <f>Pomorski!E37</f>
        <v>-</v>
      </c>
      <c r="P36" s="118" t="str">
        <f>Śląski!E37</f>
        <v>-</v>
      </c>
      <c r="Q36" s="118" t="str">
        <f>Świętokrzyski!E37</f>
        <v>-</v>
      </c>
      <c r="R36" s="118" t="str">
        <f>WarmińskoMazurski!E37</f>
        <v>-</v>
      </c>
      <c r="S36" s="118" t="str">
        <f>Wielkopolski!E37</f>
        <v>-</v>
      </c>
      <c r="T36" s="118" t="str">
        <f>Zachodniopomorski!E37</f>
        <v>-</v>
      </c>
    </row>
    <row r="37" spans="1:20" ht="22.5">
      <c r="A37" s="26" t="s">
        <v>16</v>
      </c>
      <c r="B37" s="46" t="s">
        <v>251</v>
      </c>
      <c r="C37" s="116" t="str">
        <f>CENTRALA!E38</f>
        <v>-</v>
      </c>
      <c r="D37" s="119">
        <f t="shared" si="0"/>
        <v>0</v>
      </c>
      <c r="E37" s="116" t="str">
        <f>Dolnośląski!E38</f>
        <v>-</v>
      </c>
      <c r="F37" s="116" t="str">
        <f>KujawskoPomorski!E38</f>
        <v>-</v>
      </c>
      <c r="G37" s="116" t="str">
        <f>Lubelski!E38</f>
        <v>-</v>
      </c>
      <c r="H37" s="116" t="str">
        <f>Lubuski!E38</f>
        <v>-</v>
      </c>
      <c r="I37" s="116" t="str">
        <f>Łódzki!E38</f>
        <v>-</v>
      </c>
      <c r="J37" s="116" t="str">
        <f>Małopolski!E38</f>
        <v>-</v>
      </c>
      <c r="K37" s="116" t="str">
        <f>Mazowiecki!E38</f>
        <v>-</v>
      </c>
      <c r="L37" s="116" t="str">
        <f>Opolski!E38</f>
        <v>-</v>
      </c>
      <c r="M37" s="116" t="str">
        <f>Podkarpacki!E38</f>
        <v>-</v>
      </c>
      <c r="N37" s="116" t="str">
        <f>Podlaski!E38</f>
        <v>-</v>
      </c>
      <c r="O37" s="116" t="str">
        <f>Pomorski!E38</f>
        <v>-</v>
      </c>
      <c r="P37" s="116" t="str">
        <f>Śląski!E38</f>
        <v>-</v>
      </c>
      <c r="Q37" s="116" t="str">
        <f>Świętokrzyski!E38</f>
        <v>-</v>
      </c>
      <c r="R37" s="116" t="str">
        <f>WarmińskoMazurski!E38</f>
        <v>-</v>
      </c>
      <c r="S37" s="116" t="str">
        <f>Wielkopolski!E38</f>
        <v>-</v>
      </c>
      <c r="T37" s="116" t="str">
        <f>Zachodniopomorski!E38</f>
        <v>-</v>
      </c>
    </row>
    <row r="38" spans="1:20" ht="23.25">
      <c r="A38" s="31" t="s">
        <v>17</v>
      </c>
      <c r="B38" s="40" t="s">
        <v>18</v>
      </c>
      <c r="C38" s="118" t="str">
        <f>CENTRALA!E39</f>
        <v>-</v>
      </c>
      <c r="D38" s="117">
        <f t="shared" si="0"/>
        <v>0</v>
      </c>
      <c r="E38" s="118" t="str">
        <f>Dolnośląski!E39</f>
        <v>-</v>
      </c>
      <c r="F38" s="118" t="str">
        <f>KujawskoPomorski!E39</f>
        <v>-</v>
      </c>
      <c r="G38" s="118" t="str">
        <f>Lubelski!E39</f>
        <v>-</v>
      </c>
      <c r="H38" s="118" t="str">
        <f>Lubuski!E39</f>
        <v>-</v>
      </c>
      <c r="I38" s="118" t="str">
        <f>Łódzki!E39</f>
        <v>-</v>
      </c>
      <c r="J38" s="118" t="str">
        <f>Małopolski!E39</f>
        <v>-</v>
      </c>
      <c r="K38" s="118" t="str">
        <f>Mazowiecki!E39</f>
        <v>-</v>
      </c>
      <c r="L38" s="118" t="str">
        <f>Opolski!E39</f>
        <v>-</v>
      </c>
      <c r="M38" s="118" t="str">
        <f>Podkarpacki!E39</f>
        <v>-</v>
      </c>
      <c r="N38" s="118" t="str">
        <f>Podlaski!E39</f>
        <v>-</v>
      </c>
      <c r="O38" s="118" t="str">
        <f>Pomorski!E39</f>
        <v>-</v>
      </c>
      <c r="P38" s="118" t="str">
        <f>Śląski!E39</f>
        <v>-</v>
      </c>
      <c r="Q38" s="118" t="str">
        <f>Świętokrzyski!E39</f>
        <v>-</v>
      </c>
      <c r="R38" s="118" t="str">
        <f>WarmińskoMazurski!E39</f>
        <v>-</v>
      </c>
      <c r="S38" s="118" t="str">
        <f>Wielkopolski!E39</f>
        <v>-</v>
      </c>
      <c r="T38" s="118" t="str">
        <f>Zachodniopomorski!E39</f>
        <v>-</v>
      </c>
    </row>
    <row r="39" spans="1:20" ht="23.25">
      <c r="A39" s="31" t="s">
        <v>19</v>
      </c>
      <c r="B39" s="40" t="s">
        <v>20</v>
      </c>
      <c r="C39" s="118" t="str">
        <f>CENTRALA!E40</f>
        <v>-</v>
      </c>
      <c r="D39" s="117">
        <f t="shared" si="0"/>
        <v>0</v>
      </c>
      <c r="E39" s="118" t="str">
        <f>Dolnośląski!E40</f>
        <v>-</v>
      </c>
      <c r="F39" s="118" t="str">
        <f>KujawskoPomorski!E40</f>
        <v>-</v>
      </c>
      <c r="G39" s="118" t="str">
        <f>Lubelski!E40</f>
        <v>-</v>
      </c>
      <c r="H39" s="118" t="str">
        <f>Lubuski!E40</f>
        <v>-</v>
      </c>
      <c r="I39" s="118" t="str">
        <f>Łódzki!E40</f>
        <v>-</v>
      </c>
      <c r="J39" s="118" t="str">
        <f>Małopolski!E40</f>
        <v>-</v>
      </c>
      <c r="K39" s="118" t="str">
        <f>Mazowiecki!E40</f>
        <v>-</v>
      </c>
      <c r="L39" s="118" t="str">
        <f>Opolski!E40</f>
        <v>-</v>
      </c>
      <c r="M39" s="118" t="str">
        <f>Podkarpacki!E40</f>
        <v>-</v>
      </c>
      <c r="N39" s="118" t="str">
        <f>Podlaski!E40</f>
        <v>-</v>
      </c>
      <c r="O39" s="118" t="str">
        <f>Pomorski!E40</f>
        <v>-</v>
      </c>
      <c r="P39" s="118" t="str">
        <f>Śląski!E40</f>
        <v>-</v>
      </c>
      <c r="Q39" s="118" t="str">
        <f>Świętokrzyski!E40</f>
        <v>-</v>
      </c>
      <c r="R39" s="118" t="str">
        <f>WarmińskoMazurski!E40</f>
        <v>-</v>
      </c>
      <c r="S39" s="118" t="str">
        <f>Wielkopolski!E40</f>
        <v>-</v>
      </c>
      <c r="T39" s="118" t="str">
        <f>Zachodniopomorski!E40</f>
        <v>-</v>
      </c>
    </row>
    <row r="40" spans="1:20" ht="23.25">
      <c r="A40" s="31" t="s">
        <v>21</v>
      </c>
      <c r="B40" s="41" t="s">
        <v>252</v>
      </c>
      <c r="C40" s="118" t="str">
        <f>CENTRALA!E41</f>
        <v>-</v>
      </c>
      <c r="D40" s="117">
        <f t="shared" si="0"/>
        <v>0</v>
      </c>
      <c r="E40" s="118" t="str">
        <f>Dolnośląski!E41</f>
        <v>-</v>
      </c>
      <c r="F40" s="118" t="str">
        <f>KujawskoPomorski!E41</f>
        <v>-</v>
      </c>
      <c r="G40" s="118" t="str">
        <f>Lubelski!E41</f>
        <v>-</v>
      </c>
      <c r="H40" s="118" t="str">
        <f>Lubuski!E41</f>
        <v>-</v>
      </c>
      <c r="I40" s="118" t="str">
        <f>Łódzki!E41</f>
        <v>-</v>
      </c>
      <c r="J40" s="118" t="str">
        <f>Małopolski!E41</f>
        <v>-</v>
      </c>
      <c r="K40" s="118" t="str">
        <f>Mazowiecki!E41</f>
        <v>-</v>
      </c>
      <c r="L40" s="118" t="str">
        <f>Opolski!E41</f>
        <v>-</v>
      </c>
      <c r="M40" s="118" t="str">
        <f>Podkarpacki!E41</f>
        <v>-</v>
      </c>
      <c r="N40" s="118" t="str">
        <f>Podlaski!E41</f>
        <v>-</v>
      </c>
      <c r="O40" s="118" t="str">
        <f>Pomorski!E41</f>
        <v>-</v>
      </c>
      <c r="P40" s="118" t="str">
        <f>Śląski!E41</f>
        <v>-</v>
      </c>
      <c r="Q40" s="118" t="str">
        <f>Świętokrzyski!E41</f>
        <v>-</v>
      </c>
      <c r="R40" s="118" t="str">
        <f>WarmińskoMazurski!E41</f>
        <v>-</v>
      </c>
      <c r="S40" s="118" t="str">
        <f>Wielkopolski!E41</f>
        <v>-</v>
      </c>
      <c r="T40" s="118" t="str">
        <f>Zachodniopomorski!E41</f>
        <v>-</v>
      </c>
    </row>
    <row r="41" spans="1:20" ht="23.25">
      <c r="A41" s="42" t="s">
        <v>39</v>
      </c>
      <c r="B41" s="43" t="s">
        <v>32</v>
      </c>
      <c r="C41" s="118" t="str">
        <f>CENTRALA!E42</f>
        <v>-</v>
      </c>
      <c r="D41" s="117">
        <f t="shared" si="0"/>
        <v>0</v>
      </c>
      <c r="E41" s="118" t="str">
        <f>Dolnośląski!E42</f>
        <v>-</v>
      </c>
      <c r="F41" s="118" t="str">
        <f>KujawskoPomorski!E42</f>
        <v>-</v>
      </c>
      <c r="G41" s="118" t="str">
        <f>Lubelski!E42</f>
        <v>-</v>
      </c>
      <c r="H41" s="118" t="str">
        <f>Lubuski!E42</f>
        <v>-</v>
      </c>
      <c r="I41" s="118" t="str">
        <f>Łódzki!E42</f>
        <v>-</v>
      </c>
      <c r="J41" s="118" t="str">
        <f>Małopolski!E42</f>
        <v>-</v>
      </c>
      <c r="K41" s="118" t="str">
        <f>Mazowiecki!E42</f>
        <v>-</v>
      </c>
      <c r="L41" s="118" t="str">
        <f>Opolski!E42</f>
        <v>-</v>
      </c>
      <c r="M41" s="118" t="str">
        <f>Podkarpacki!E42</f>
        <v>-</v>
      </c>
      <c r="N41" s="118" t="str">
        <f>Podlaski!E42</f>
        <v>-</v>
      </c>
      <c r="O41" s="118" t="str">
        <f>Pomorski!E42</f>
        <v>-</v>
      </c>
      <c r="P41" s="118" t="str">
        <f>Śląski!E42</f>
        <v>-</v>
      </c>
      <c r="Q41" s="118" t="str">
        <f>Świętokrzyski!E42</f>
        <v>-</v>
      </c>
      <c r="R41" s="118" t="str">
        <f>WarmińskoMazurski!E42</f>
        <v>-</v>
      </c>
      <c r="S41" s="118" t="str">
        <f>Wielkopolski!E42</f>
        <v>-</v>
      </c>
      <c r="T41" s="118" t="str">
        <f>Zachodniopomorski!E42</f>
        <v>-</v>
      </c>
    </row>
    <row r="42" spans="1:20" ht="23.25">
      <c r="A42" s="42" t="s">
        <v>40</v>
      </c>
      <c r="B42" s="44" t="s">
        <v>33</v>
      </c>
      <c r="C42" s="118" t="str">
        <f>CENTRALA!E43</f>
        <v>-</v>
      </c>
      <c r="D42" s="117">
        <f t="shared" si="0"/>
        <v>0</v>
      </c>
      <c r="E42" s="118" t="str">
        <f>Dolnośląski!E43</f>
        <v>-</v>
      </c>
      <c r="F42" s="118" t="str">
        <f>KujawskoPomorski!E43</f>
        <v>-</v>
      </c>
      <c r="G42" s="118" t="str">
        <f>Lubelski!E43</f>
        <v>-</v>
      </c>
      <c r="H42" s="118" t="str">
        <f>Lubuski!E43</f>
        <v>-</v>
      </c>
      <c r="I42" s="118" t="str">
        <f>Łódzki!E43</f>
        <v>-</v>
      </c>
      <c r="J42" s="118" t="str">
        <f>Małopolski!E43</f>
        <v>-</v>
      </c>
      <c r="K42" s="118" t="str">
        <f>Mazowiecki!E43</f>
        <v>-</v>
      </c>
      <c r="L42" s="118" t="str">
        <f>Opolski!E43</f>
        <v>-</v>
      </c>
      <c r="M42" s="118" t="str">
        <f>Podkarpacki!E43</f>
        <v>-</v>
      </c>
      <c r="N42" s="118" t="str">
        <f>Podlaski!E43</f>
        <v>-</v>
      </c>
      <c r="O42" s="118" t="str">
        <f>Pomorski!E43</f>
        <v>-</v>
      </c>
      <c r="P42" s="118" t="str">
        <f>Śląski!E43</f>
        <v>-</v>
      </c>
      <c r="Q42" s="118" t="str">
        <f>Świętokrzyski!E43</f>
        <v>-</v>
      </c>
      <c r="R42" s="118" t="str">
        <f>WarmińskoMazurski!E43</f>
        <v>-</v>
      </c>
      <c r="S42" s="118" t="str">
        <f>Wielkopolski!E43</f>
        <v>-</v>
      </c>
      <c r="T42" s="118" t="str">
        <f>Zachodniopomorski!E43</f>
        <v>-</v>
      </c>
    </row>
    <row r="43" spans="1:20" ht="23.25">
      <c r="A43" s="42" t="s">
        <v>41</v>
      </c>
      <c r="B43" s="43" t="s">
        <v>34</v>
      </c>
      <c r="C43" s="118" t="str">
        <f>CENTRALA!E44</f>
        <v>-</v>
      </c>
      <c r="D43" s="117">
        <f t="shared" si="0"/>
        <v>0</v>
      </c>
      <c r="E43" s="118" t="str">
        <f>Dolnośląski!E44</f>
        <v>-</v>
      </c>
      <c r="F43" s="118" t="str">
        <f>KujawskoPomorski!E44</f>
        <v>-</v>
      </c>
      <c r="G43" s="118" t="str">
        <f>Lubelski!E44</f>
        <v>-</v>
      </c>
      <c r="H43" s="118" t="str">
        <f>Lubuski!E44</f>
        <v>-</v>
      </c>
      <c r="I43" s="118" t="str">
        <f>Łódzki!E44</f>
        <v>-</v>
      </c>
      <c r="J43" s="118" t="str">
        <f>Małopolski!E44</f>
        <v>-</v>
      </c>
      <c r="K43" s="118" t="str">
        <f>Mazowiecki!E44</f>
        <v>-</v>
      </c>
      <c r="L43" s="118" t="str">
        <f>Opolski!E44</f>
        <v>-</v>
      </c>
      <c r="M43" s="118" t="str">
        <f>Podkarpacki!E44</f>
        <v>-</v>
      </c>
      <c r="N43" s="118" t="str">
        <f>Podlaski!E44</f>
        <v>-</v>
      </c>
      <c r="O43" s="118" t="str">
        <f>Pomorski!E44</f>
        <v>-</v>
      </c>
      <c r="P43" s="118" t="str">
        <f>Śląski!E44</f>
        <v>-</v>
      </c>
      <c r="Q43" s="118" t="str">
        <f>Świętokrzyski!E44</f>
        <v>-</v>
      </c>
      <c r="R43" s="118" t="str">
        <f>WarmińskoMazurski!E44</f>
        <v>-</v>
      </c>
      <c r="S43" s="118" t="str">
        <f>Wielkopolski!E44</f>
        <v>-</v>
      </c>
      <c r="T43" s="118" t="str">
        <f>Zachodniopomorski!E44</f>
        <v>-</v>
      </c>
    </row>
    <row r="44" spans="1:20" ht="23.25">
      <c r="A44" s="42" t="s">
        <v>42</v>
      </c>
      <c r="B44" s="43" t="s">
        <v>35</v>
      </c>
      <c r="C44" s="118" t="str">
        <f>CENTRALA!E45</f>
        <v>-</v>
      </c>
      <c r="D44" s="117">
        <f t="shared" si="0"/>
        <v>0</v>
      </c>
      <c r="E44" s="118" t="str">
        <f>Dolnośląski!E45</f>
        <v>-</v>
      </c>
      <c r="F44" s="118" t="str">
        <f>KujawskoPomorski!E45</f>
        <v>-</v>
      </c>
      <c r="G44" s="118" t="str">
        <f>Lubelski!E45</f>
        <v>-</v>
      </c>
      <c r="H44" s="118" t="str">
        <f>Lubuski!E45</f>
        <v>-</v>
      </c>
      <c r="I44" s="118" t="str">
        <f>Łódzki!E45</f>
        <v>-</v>
      </c>
      <c r="J44" s="118" t="str">
        <f>Małopolski!E45</f>
        <v>-</v>
      </c>
      <c r="K44" s="118" t="str">
        <f>Mazowiecki!E45</f>
        <v>-</v>
      </c>
      <c r="L44" s="118" t="str">
        <f>Opolski!E45</f>
        <v>-</v>
      </c>
      <c r="M44" s="118" t="str">
        <f>Podkarpacki!E45</f>
        <v>-</v>
      </c>
      <c r="N44" s="118" t="str">
        <f>Podlaski!E45</f>
        <v>-</v>
      </c>
      <c r="O44" s="118" t="str">
        <f>Pomorski!E45</f>
        <v>-</v>
      </c>
      <c r="P44" s="118" t="str">
        <f>Śląski!E45</f>
        <v>-</v>
      </c>
      <c r="Q44" s="118" t="str">
        <f>Świętokrzyski!E45</f>
        <v>-</v>
      </c>
      <c r="R44" s="118" t="str">
        <f>WarmińskoMazurski!E45</f>
        <v>-</v>
      </c>
      <c r="S44" s="118" t="str">
        <f>Wielkopolski!E45</f>
        <v>-</v>
      </c>
      <c r="T44" s="118" t="str">
        <f>Zachodniopomorski!E45</f>
        <v>-</v>
      </c>
    </row>
    <row r="45" spans="1:20" ht="23.25">
      <c r="A45" s="42" t="s">
        <v>43</v>
      </c>
      <c r="B45" s="43" t="s">
        <v>36</v>
      </c>
      <c r="C45" s="118" t="str">
        <f>CENTRALA!E46</f>
        <v>-</v>
      </c>
      <c r="D45" s="117">
        <f t="shared" si="0"/>
        <v>0</v>
      </c>
      <c r="E45" s="118" t="str">
        <f>Dolnośląski!E46</f>
        <v>-</v>
      </c>
      <c r="F45" s="118" t="str">
        <f>KujawskoPomorski!E46</f>
        <v>-</v>
      </c>
      <c r="G45" s="118" t="str">
        <f>Lubelski!E46</f>
        <v>-</v>
      </c>
      <c r="H45" s="118" t="str">
        <f>Lubuski!E46</f>
        <v>-</v>
      </c>
      <c r="I45" s="118" t="str">
        <f>Łódzki!E46</f>
        <v>-</v>
      </c>
      <c r="J45" s="118" t="str">
        <f>Małopolski!E46</f>
        <v>-</v>
      </c>
      <c r="K45" s="118" t="str">
        <f>Mazowiecki!E46</f>
        <v>-</v>
      </c>
      <c r="L45" s="118" t="str">
        <f>Opolski!E46</f>
        <v>-</v>
      </c>
      <c r="M45" s="118" t="str">
        <f>Podkarpacki!E46</f>
        <v>-</v>
      </c>
      <c r="N45" s="118" t="str">
        <f>Podlaski!E46</f>
        <v>-</v>
      </c>
      <c r="O45" s="118" t="str">
        <f>Pomorski!E46</f>
        <v>-</v>
      </c>
      <c r="P45" s="118" t="str">
        <f>Śląski!E46</f>
        <v>-</v>
      </c>
      <c r="Q45" s="118" t="str">
        <f>Świętokrzyski!E46</f>
        <v>-</v>
      </c>
      <c r="R45" s="118" t="str">
        <f>WarmińskoMazurski!E46</f>
        <v>-</v>
      </c>
      <c r="S45" s="118" t="str">
        <f>Wielkopolski!E46</f>
        <v>-</v>
      </c>
      <c r="T45" s="118" t="str">
        <f>Zachodniopomorski!E46</f>
        <v>-</v>
      </c>
    </row>
    <row r="46" spans="1:20" ht="23.25">
      <c r="A46" s="42" t="s">
        <v>44</v>
      </c>
      <c r="B46" s="43" t="s">
        <v>37</v>
      </c>
      <c r="C46" s="118" t="str">
        <f>CENTRALA!E47</f>
        <v>-</v>
      </c>
      <c r="D46" s="117">
        <f t="shared" si="0"/>
        <v>0</v>
      </c>
      <c r="E46" s="118" t="str">
        <f>Dolnośląski!E47</f>
        <v>-</v>
      </c>
      <c r="F46" s="118" t="str">
        <f>KujawskoPomorski!E47</f>
        <v>-</v>
      </c>
      <c r="G46" s="118" t="str">
        <f>Lubelski!E47</f>
        <v>-</v>
      </c>
      <c r="H46" s="118" t="str">
        <f>Lubuski!E47</f>
        <v>-</v>
      </c>
      <c r="I46" s="118" t="str">
        <f>Łódzki!E47</f>
        <v>-</v>
      </c>
      <c r="J46" s="118" t="str">
        <f>Małopolski!E47</f>
        <v>-</v>
      </c>
      <c r="K46" s="118" t="str">
        <f>Mazowiecki!E47</f>
        <v>-</v>
      </c>
      <c r="L46" s="118" t="str">
        <f>Opolski!E47</f>
        <v>-</v>
      </c>
      <c r="M46" s="118" t="str">
        <f>Podkarpacki!E47</f>
        <v>-</v>
      </c>
      <c r="N46" s="118" t="str">
        <f>Podlaski!E47</f>
        <v>-</v>
      </c>
      <c r="O46" s="118" t="str">
        <f>Pomorski!E47</f>
        <v>-</v>
      </c>
      <c r="P46" s="118" t="str">
        <f>Śląski!E47</f>
        <v>-</v>
      </c>
      <c r="Q46" s="118" t="str">
        <f>Świętokrzyski!E47</f>
        <v>-</v>
      </c>
      <c r="R46" s="118" t="str">
        <f>WarmińskoMazurski!E47</f>
        <v>-</v>
      </c>
      <c r="S46" s="118" t="str">
        <f>Wielkopolski!E47</f>
        <v>-</v>
      </c>
      <c r="T46" s="118" t="str">
        <f>Zachodniopomorski!E47</f>
        <v>-</v>
      </c>
    </row>
    <row r="47" spans="1:20" ht="23.25">
      <c r="A47" s="42" t="s">
        <v>45</v>
      </c>
      <c r="B47" s="43" t="s">
        <v>38</v>
      </c>
      <c r="C47" s="118" t="str">
        <f>CENTRALA!E48</f>
        <v>-</v>
      </c>
      <c r="D47" s="117">
        <f t="shared" si="0"/>
        <v>0</v>
      </c>
      <c r="E47" s="118" t="str">
        <f>Dolnośląski!E48</f>
        <v>-</v>
      </c>
      <c r="F47" s="118" t="str">
        <f>KujawskoPomorski!E48</f>
        <v>-</v>
      </c>
      <c r="G47" s="118" t="str">
        <f>Lubelski!E48</f>
        <v>-</v>
      </c>
      <c r="H47" s="118" t="str">
        <f>Lubuski!E48</f>
        <v>-</v>
      </c>
      <c r="I47" s="118" t="str">
        <f>Łódzki!E48</f>
        <v>-</v>
      </c>
      <c r="J47" s="118" t="str">
        <f>Małopolski!E48</f>
        <v>-</v>
      </c>
      <c r="K47" s="118" t="str">
        <f>Mazowiecki!E48</f>
        <v>-</v>
      </c>
      <c r="L47" s="118" t="str">
        <f>Opolski!E48</f>
        <v>-</v>
      </c>
      <c r="M47" s="118" t="str">
        <f>Podkarpacki!E48</f>
        <v>-</v>
      </c>
      <c r="N47" s="118" t="str">
        <f>Podlaski!E48</f>
        <v>-</v>
      </c>
      <c r="O47" s="118" t="str">
        <f>Pomorski!E48</f>
        <v>-</v>
      </c>
      <c r="P47" s="118" t="str">
        <f>Śląski!E48</f>
        <v>-</v>
      </c>
      <c r="Q47" s="118" t="str">
        <f>Świętokrzyski!E48</f>
        <v>-</v>
      </c>
      <c r="R47" s="118" t="str">
        <f>WarmińskoMazurski!E48</f>
        <v>-</v>
      </c>
      <c r="S47" s="118" t="str">
        <f>Wielkopolski!E48</f>
        <v>-</v>
      </c>
      <c r="T47" s="118" t="str">
        <f>Zachodniopomorski!E48</f>
        <v>-</v>
      </c>
    </row>
    <row r="48" spans="1:20" ht="23.25">
      <c r="A48" s="31" t="s">
        <v>22</v>
      </c>
      <c r="B48" s="40" t="s">
        <v>176</v>
      </c>
      <c r="C48" s="118" t="str">
        <f>CENTRALA!E49</f>
        <v>-</v>
      </c>
      <c r="D48" s="117">
        <f t="shared" si="0"/>
        <v>0</v>
      </c>
      <c r="E48" s="118" t="str">
        <f>Dolnośląski!E49</f>
        <v>-</v>
      </c>
      <c r="F48" s="118" t="str">
        <f>KujawskoPomorski!E49</f>
        <v>-</v>
      </c>
      <c r="G48" s="118" t="str">
        <f>Lubelski!E49</f>
        <v>-</v>
      </c>
      <c r="H48" s="118" t="str">
        <f>Lubuski!E49</f>
        <v>-</v>
      </c>
      <c r="I48" s="118" t="str">
        <f>Łódzki!E49</f>
        <v>-</v>
      </c>
      <c r="J48" s="118" t="str">
        <f>Małopolski!E49</f>
        <v>-</v>
      </c>
      <c r="K48" s="118" t="str">
        <f>Mazowiecki!E49</f>
        <v>-</v>
      </c>
      <c r="L48" s="118" t="str">
        <f>Opolski!E49</f>
        <v>-</v>
      </c>
      <c r="M48" s="118" t="str">
        <f>Podkarpacki!E49</f>
        <v>-</v>
      </c>
      <c r="N48" s="118" t="str">
        <f>Podlaski!E49</f>
        <v>-</v>
      </c>
      <c r="O48" s="118" t="str">
        <f>Pomorski!E49</f>
        <v>-</v>
      </c>
      <c r="P48" s="118" t="str">
        <f>Śląski!E49</f>
        <v>-</v>
      </c>
      <c r="Q48" s="118" t="str">
        <f>Świętokrzyski!E49</f>
        <v>-</v>
      </c>
      <c r="R48" s="118" t="str">
        <f>WarmińskoMazurski!E49</f>
        <v>-</v>
      </c>
      <c r="S48" s="118" t="str">
        <f>Wielkopolski!E49</f>
        <v>-</v>
      </c>
      <c r="T48" s="118" t="str">
        <f>Zachodniopomorski!E49</f>
        <v>-</v>
      </c>
    </row>
    <row r="49" spans="1:20" ht="23.25">
      <c r="A49" s="42" t="s">
        <v>177</v>
      </c>
      <c r="B49" s="43" t="s">
        <v>178</v>
      </c>
      <c r="C49" s="118" t="str">
        <f>CENTRALA!E50</f>
        <v>-</v>
      </c>
      <c r="D49" s="117">
        <f t="shared" si="0"/>
        <v>0</v>
      </c>
      <c r="E49" s="118" t="str">
        <f>Dolnośląski!E50</f>
        <v>-</v>
      </c>
      <c r="F49" s="118" t="str">
        <f>KujawskoPomorski!E50</f>
        <v>-</v>
      </c>
      <c r="G49" s="118" t="str">
        <f>Lubelski!E50</f>
        <v>-</v>
      </c>
      <c r="H49" s="118" t="str">
        <f>Lubuski!E50</f>
        <v>-</v>
      </c>
      <c r="I49" s="118" t="str">
        <f>Łódzki!E50</f>
        <v>-</v>
      </c>
      <c r="J49" s="118" t="str">
        <f>Małopolski!E50</f>
        <v>-</v>
      </c>
      <c r="K49" s="118" t="str">
        <f>Mazowiecki!E50</f>
        <v>-</v>
      </c>
      <c r="L49" s="118" t="str">
        <f>Opolski!E50</f>
        <v>-</v>
      </c>
      <c r="M49" s="118" t="str">
        <f>Podkarpacki!E50</f>
        <v>-</v>
      </c>
      <c r="N49" s="118" t="str">
        <f>Podlaski!E50</f>
        <v>-</v>
      </c>
      <c r="O49" s="118" t="str">
        <f>Pomorski!E50</f>
        <v>-</v>
      </c>
      <c r="P49" s="118" t="str">
        <f>Śląski!E50</f>
        <v>-</v>
      </c>
      <c r="Q49" s="118" t="str">
        <f>Świętokrzyski!E50</f>
        <v>-</v>
      </c>
      <c r="R49" s="118" t="str">
        <f>WarmińskoMazurski!E50</f>
        <v>-</v>
      </c>
      <c r="S49" s="118" t="str">
        <f>Wielkopolski!E50</f>
        <v>-</v>
      </c>
      <c r="T49" s="118" t="str">
        <f>Zachodniopomorski!E50</f>
        <v>-</v>
      </c>
    </row>
    <row r="50" spans="1:20" ht="23.25">
      <c r="A50" s="31" t="s">
        <v>23</v>
      </c>
      <c r="B50" s="41" t="s">
        <v>248</v>
      </c>
      <c r="C50" s="118" t="str">
        <f>CENTRALA!E51</f>
        <v>-</v>
      </c>
      <c r="D50" s="117">
        <f t="shared" si="0"/>
        <v>0</v>
      </c>
      <c r="E50" s="118" t="str">
        <f>Dolnośląski!E51</f>
        <v>-</v>
      </c>
      <c r="F50" s="118" t="str">
        <f>KujawskoPomorski!E51</f>
        <v>-</v>
      </c>
      <c r="G50" s="118" t="str">
        <f>Lubelski!E51</f>
        <v>-</v>
      </c>
      <c r="H50" s="118" t="str">
        <f>Lubuski!E51</f>
        <v>-</v>
      </c>
      <c r="I50" s="118" t="str">
        <f>Łódzki!E51</f>
        <v>-</v>
      </c>
      <c r="J50" s="118" t="str">
        <f>Małopolski!E51</f>
        <v>-</v>
      </c>
      <c r="K50" s="118" t="str">
        <f>Mazowiecki!E51</f>
        <v>-</v>
      </c>
      <c r="L50" s="118" t="str">
        <f>Opolski!E51</f>
        <v>-</v>
      </c>
      <c r="M50" s="118" t="str">
        <f>Podkarpacki!E51</f>
        <v>-</v>
      </c>
      <c r="N50" s="118" t="str">
        <f>Podlaski!E51</f>
        <v>-</v>
      </c>
      <c r="O50" s="118" t="str">
        <f>Pomorski!E51</f>
        <v>-</v>
      </c>
      <c r="P50" s="118" t="str">
        <f>Śląski!E51</f>
        <v>-</v>
      </c>
      <c r="Q50" s="118" t="str">
        <f>Świętokrzyski!E51</f>
        <v>-</v>
      </c>
      <c r="R50" s="118" t="str">
        <f>WarmińskoMazurski!E51</f>
        <v>-</v>
      </c>
      <c r="S50" s="118" t="str">
        <f>Wielkopolski!E51</f>
        <v>-</v>
      </c>
      <c r="T50" s="118" t="str">
        <f>Zachodniopomorski!E51</f>
        <v>-</v>
      </c>
    </row>
    <row r="51" spans="1:20" ht="23.25">
      <c r="A51" s="42" t="s">
        <v>50</v>
      </c>
      <c r="B51" s="43" t="s">
        <v>46</v>
      </c>
      <c r="C51" s="118" t="str">
        <f>CENTRALA!E52</f>
        <v>-</v>
      </c>
      <c r="D51" s="117">
        <f t="shared" si="0"/>
        <v>0</v>
      </c>
      <c r="E51" s="118" t="str">
        <f>Dolnośląski!E52</f>
        <v>-</v>
      </c>
      <c r="F51" s="118" t="str">
        <f>KujawskoPomorski!E52</f>
        <v>-</v>
      </c>
      <c r="G51" s="118" t="str">
        <f>Lubelski!E52</f>
        <v>-</v>
      </c>
      <c r="H51" s="118" t="str">
        <f>Lubuski!E52</f>
        <v>-</v>
      </c>
      <c r="I51" s="118" t="str">
        <f>Łódzki!E52</f>
        <v>-</v>
      </c>
      <c r="J51" s="118" t="str">
        <f>Małopolski!E52</f>
        <v>-</v>
      </c>
      <c r="K51" s="118" t="str">
        <f>Mazowiecki!E52</f>
        <v>-</v>
      </c>
      <c r="L51" s="118" t="str">
        <f>Opolski!E52</f>
        <v>-</v>
      </c>
      <c r="M51" s="118" t="str">
        <f>Podkarpacki!E52</f>
        <v>-</v>
      </c>
      <c r="N51" s="118" t="str">
        <f>Podlaski!E52</f>
        <v>-</v>
      </c>
      <c r="O51" s="118" t="str">
        <f>Pomorski!E52</f>
        <v>-</v>
      </c>
      <c r="P51" s="118" t="str">
        <f>Śląski!E52</f>
        <v>-</v>
      </c>
      <c r="Q51" s="118" t="str">
        <f>Świętokrzyski!E52</f>
        <v>-</v>
      </c>
      <c r="R51" s="118" t="str">
        <f>WarmińskoMazurski!E52</f>
        <v>-</v>
      </c>
      <c r="S51" s="118" t="str">
        <f>Wielkopolski!E52</f>
        <v>-</v>
      </c>
      <c r="T51" s="118" t="str">
        <f>Zachodniopomorski!E52</f>
        <v>-</v>
      </c>
    </row>
    <row r="52" spans="1:20" ht="23.25">
      <c r="A52" s="42" t="s">
        <v>51</v>
      </c>
      <c r="B52" s="43" t="s">
        <v>47</v>
      </c>
      <c r="C52" s="118" t="str">
        <f>CENTRALA!E53</f>
        <v>-</v>
      </c>
      <c r="D52" s="117">
        <f t="shared" si="0"/>
        <v>0</v>
      </c>
      <c r="E52" s="118" t="str">
        <f>Dolnośląski!E53</f>
        <v>-</v>
      </c>
      <c r="F52" s="118" t="str">
        <f>KujawskoPomorski!E53</f>
        <v>-</v>
      </c>
      <c r="G52" s="118" t="str">
        <f>Lubelski!E53</f>
        <v>-</v>
      </c>
      <c r="H52" s="118" t="str">
        <f>Lubuski!E53</f>
        <v>-</v>
      </c>
      <c r="I52" s="118" t="str">
        <f>Łódzki!E53</f>
        <v>-</v>
      </c>
      <c r="J52" s="118" t="str">
        <f>Małopolski!E53</f>
        <v>-</v>
      </c>
      <c r="K52" s="118" t="str">
        <f>Mazowiecki!E53</f>
        <v>-</v>
      </c>
      <c r="L52" s="118" t="str">
        <f>Opolski!E53</f>
        <v>-</v>
      </c>
      <c r="M52" s="118" t="str">
        <f>Podkarpacki!E53</f>
        <v>-</v>
      </c>
      <c r="N52" s="118" t="str">
        <f>Podlaski!E53</f>
        <v>-</v>
      </c>
      <c r="O52" s="118" t="str">
        <f>Pomorski!E53</f>
        <v>-</v>
      </c>
      <c r="P52" s="118" t="str">
        <f>Śląski!E53</f>
        <v>-</v>
      </c>
      <c r="Q52" s="118" t="str">
        <f>Świętokrzyski!E53</f>
        <v>-</v>
      </c>
      <c r="R52" s="118" t="str">
        <f>WarmińskoMazurski!E53</f>
        <v>-</v>
      </c>
      <c r="S52" s="118" t="str">
        <f>Wielkopolski!E53</f>
        <v>-</v>
      </c>
      <c r="T52" s="118" t="str">
        <f>Zachodniopomorski!E53</f>
        <v>-</v>
      </c>
    </row>
    <row r="53" spans="1:20" ht="23.25">
      <c r="A53" s="42" t="s">
        <v>52</v>
      </c>
      <c r="B53" s="43" t="s">
        <v>48</v>
      </c>
      <c r="C53" s="118" t="str">
        <f>CENTRALA!E54</f>
        <v>-</v>
      </c>
      <c r="D53" s="117">
        <f t="shared" si="0"/>
        <v>0</v>
      </c>
      <c r="E53" s="118" t="str">
        <f>Dolnośląski!E54</f>
        <v>-</v>
      </c>
      <c r="F53" s="118" t="str">
        <f>KujawskoPomorski!E54</f>
        <v>-</v>
      </c>
      <c r="G53" s="118" t="str">
        <f>Lubelski!E54</f>
        <v>-</v>
      </c>
      <c r="H53" s="118" t="str">
        <f>Lubuski!E54</f>
        <v>-</v>
      </c>
      <c r="I53" s="118" t="str">
        <f>Łódzki!E54</f>
        <v>-</v>
      </c>
      <c r="J53" s="118" t="str">
        <f>Małopolski!E54</f>
        <v>-</v>
      </c>
      <c r="K53" s="118" t="str">
        <f>Mazowiecki!E54</f>
        <v>-</v>
      </c>
      <c r="L53" s="118" t="str">
        <f>Opolski!E54</f>
        <v>-</v>
      </c>
      <c r="M53" s="118" t="str">
        <f>Podkarpacki!E54</f>
        <v>-</v>
      </c>
      <c r="N53" s="118" t="str">
        <f>Podlaski!E54</f>
        <v>-</v>
      </c>
      <c r="O53" s="118" t="str">
        <f>Pomorski!E54</f>
        <v>-</v>
      </c>
      <c r="P53" s="118" t="str">
        <f>Śląski!E54</f>
        <v>-</v>
      </c>
      <c r="Q53" s="118" t="str">
        <f>Świętokrzyski!E54</f>
        <v>-</v>
      </c>
      <c r="R53" s="118" t="str">
        <f>WarmińskoMazurski!E54</f>
        <v>-</v>
      </c>
      <c r="S53" s="118" t="str">
        <f>Wielkopolski!E54</f>
        <v>-</v>
      </c>
      <c r="T53" s="118" t="str">
        <f>Zachodniopomorski!E54</f>
        <v>-</v>
      </c>
    </row>
    <row r="54" spans="1:20" ht="23.25">
      <c r="A54" s="42" t="s">
        <v>53</v>
      </c>
      <c r="B54" s="43" t="s">
        <v>49</v>
      </c>
      <c r="C54" s="118" t="str">
        <f>CENTRALA!E55</f>
        <v>-</v>
      </c>
      <c r="D54" s="117">
        <f t="shared" si="0"/>
        <v>0</v>
      </c>
      <c r="E54" s="118" t="str">
        <f>Dolnośląski!E55</f>
        <v>-</v>
      </c>
      <c r="F54" s="118" t="str">
        <f>KujawskoPomorski!E55</f>
        <v>-</v>
      </c>
      <c r="G54" s="118" t="str">
        <f>Lubelski!E55</f>
        <v>-</v>
      </c>
      <c r="H54" s="118" t="str">
        <f>Lubuski!E55</f>
        <v>-</v>
      </c>
      <c r="I54" s="118" t="str">
        <f>Łódzki!E55</f>
        <v>-</v>
      </c>
      <c r="J54" s="118" t="str">
        <f>Małopolski!E55</f>
        <v>-</v>
      </c>
      <c r="K54" s="118" t="str">
        <f>Mazowiecki!E55</f>
        <v>-</v>
      </c>
      <c r="L54" s="118" t="str">
        <f>Opolski!E55</f>
        <v>-</v>
      </c>
      <c r="M54" s="118" t="str">
        <f>Podkarpacki!E55</f>
        <v>-</v>
      </c>
      <c r="N54" s="118" t="str">
        <f>Podlaski!E55</f>
        <v>-</v>
      </c>
      <c r="O54" s="118" t="str">
        <f>Pomorski!E55</f>
        <v>-</v>
      </c>
      <c r="P54" s="118" t="str">
        <f>Śląski!E55</f>
        <v>-</v>
      </c>
      <c r="Q54" s="118" t="str">
        <f>Świętokrzyski!E55</f>
        <v>-</v>
      </c>
      <c r="R54" s="118" t="str">
        <f>WarmińskoMazurski!E55</f>
        <v>-</v>
      </c>
      <c r="S54" s="118" t="str">
        <f>Wielkopolski!E55</f>
        <v>-</v>
      </c>
      <c r="T54" s="118" t="str">
        <f>Zachodniopomorski!E55</f>
        <v>-</v>
      </c>
    </row>
    <row r="55" spans="1:20" ht="23.25">
      <c r="A55" s="31" t="s">
        <v>24</v>
      </c>
      <c r="B55" s="40" t="s">
        <v>25</v>
      </c>
      <c r="C55" s="118" t="str">
        <f>CENTRALA!E56</f>
        <v>-</v>
      </c>
      <c r="D55" s="117">
        <f t="shared" si="0"/>
        <v>0</v>
      </c>
      <c r="E55" s="118" t="str">
        <f>Dolnośląski!E56</f>
        <v>-</v>
      </c>
      <c r="F55" s="118" t="str">
        <f>KujawskoPomorski!E56</f>
        <v>-</v>
      </c>
      <c r="G55" s="118" t="str">
        <f>Lubelski!E56</f>
        <v>-</v>
      </c>
      <c r="H55" s="118" t="str">
        <f>Lubuski!E56</f>
        <v>-</v>
      </c>
      <c r="I55" s="118" t="str">
        <f>Łódzki!E56</f>
        <v>-</v>
      </c>
      <c r="J55" s="118" t="str">
        <f>Małopolski!E56</f>
        <v>-</v>
      </c>
      <c r="K55" s="118" t="str">
        <f>Mazowiecki!E56</f>
        <v>-</v>
      </c>
      <c r="L55" s="118" t="str">
        <f>Opolski!E56</f>
        <v>-</v>
      </c>
      <c r="M55" s="118" t="str">
        <f>Podkarpacki!E56</f>
        <v>-</v>
      </c>
      <c r="N55" s="118" t="str">
        <f>Podlaski!E56</f>
        <v>-</v>
      </c>
      <c r="O55" s="118" t="str">
        <f>Pomorski!E56</f>
        <v>-</v>
      </c>
      <c r="P55" s="118" t="str">
        <f>Śląski!E56</f>
        <v>-</v>
      </c>
      <c r="Q55" s="118" t="str">
        <f>Świętokrzyski!E56</f>
        <v>-</v>
      </c>
      <c r="R55" s="118" t="str">
        <f>WarmińskoMazurski!E56</f>
        <v>-</v>
      </c>
      <c r="S55" s="118" t="str">
        <f>Wielkopolski!E56</f>
        <v>-</v>
      </c>
      <c r="T55" s="118" t="str">
        <f>Zachodniopomorski!E56</f>
        <v>-</v>
      </c>
    </row>
    <row r="56" spans="1:20" ht="23.25">
      <c r="A56" s="31" t="s">
        <v>26</v>
      </c>
      <c r="B56" s="40" t="s">
        <v>179</v>
      </c>
      <c r="C56" s="118" t="str">
        <f>CENTRALA!E57</f>
        <v>-</v>
      </c>
      <c r="D56" s="117">
        <f>SUM(E56:T56)</f>
        <v>0</v>
      </c>
      <c r="E56" s="118" t="str">
        <f>Dolnośląski!E57</f>
        <v>-</v>
      </c>
      <c r="F56" s="118" t="str">
        <f>KujawskoPomorski!E57</f>
        <v>-</v>
      </c>
      <c r="G56" s="118" t="str">
        <f>Lubelski!E57</f>
        <v>-</v>
      </c>
      <c r="H56" s="118" t="str">
        <f>Lubuski!E57</f>
        <v>-</v>
      </c>
      <c r="I56" s="118" t="str">
        <f>Łódzki!E57</f>
        <v>-</v>
      </c>
      <c r="J56" s="118" t="str">
        <f>Małopolski!E57</f>
        <v>-</v>
      </c>
      <c r="K56" s="118" t="str">
        <f>Mazowiecki!E57</f>
        <v>-</v>
      </c>
      <c r="L56" s="118" t="str">
        <f>Opolski!E57</f>
        <v>-</v>
      </c>
      <c r="M56" s="118" t="str">
        <f>Podkarpacki!E57</f>
        <v>-</v>
      </c>
      <c r="N56" s="118" t="str">
        <f>Podlaski!E57</f>
        <v>-</v>
      </c>
      <c r="O56" s="118" t="str">
        <f>Pomorski!E57</f>
        <v>-</v>
      </c>
      <c r="P56" s="118" t="str">
        <f>Śląski!E57</f>
        <v>-</v>
      </c>
      <c r="Q56" s="118" t="str">
        <f>Świętokrzyski!E57</f>
        <v>-</v>
      </c>
      <c r="R56" s="118" t="str">
        <f>WarmińskoMazurski!E57</f>
        <v>-</v>
      </c>
      <c r="S56" s="118" t="str">
        <f>Wielkopolski!E57</f>
        <v>-</v>
      </c>
      <c r="T56" s="118" t="str">
        <f>Zachodniopomorski!E57</f>
        <v>-</v>
      </c>
    </row>
    <row r="57" spans="1:20" ht="23.25">
      <c r="A57" s="31" t="s">
        <v>27</v>
      </c>
      <c r="B57" s="40" t="s">
        <v>28</v>
      </c>
      <c r="C57" s="118" t="str">
        <f>CENTRALA!E58</f>
        <v>-</v>
      </c>
      <c r="D57" s="117">
        <f t="shared" si="0"/>
        <v>0</v>
      </c>
      <c r="E57" s="118" t="str">
        <f>Dolnośląski!E58</f>
        <v>-</v>
      </c>
      <c r="F57" s="118" t="str">
        <f>KujawskoPomorski!E58</f>
        <v>-</v>
      </c>
      <c r="G57" s="118" t="str">
        <f>Lubelski!E58</f>
        <v>-</v>
      </c>
      <c r="H57" s="118" t="str">
        <f>Lubuski!E58</f>
        <v>-</v>
      </c>
      <c r="I57" s="118" t="str">
        <f>Łódzki!E58</f>
        <v>-</v>
      </c>
      <c r="J57" s="118" t="str">
        <f>Małopolski!E58</f>
        <v>-</v>
      </c>
      <c r="K57" s="118" t="str">
        <f>Mazowiecki!E58</f>
        <v>-</v>
      </c>
      <c r="L57" s="118" t="str">
        <f>Opolski!E58</f>
        <v>-</v>
      </c>
      <c r="M57" s="118" t="str">
        <f>Podkarpacki!E58</f>
        <v>-</v>
      </c>
      <c r="N57" s="118" t="str">
        <f>Podlaski!E58</f>
        <v>-</v>
      </c>
      <c r="O57" s="118" t="str">
        <f>Pomorski!E58</f>
        <v>-</v>
      </c>
      <c r="P57" s="118" t="str">
        <f>Śląski!E58</f>
        <v>-</v>
      </c>
      <c r="Q57" s="118" t="str">
        <f>Świętokrzyski!E58</f>
        <v>-</v>
      </c>
      <c r="R57" s="118" t="str">
        <f>WarmińskoMazurski!E58</f>
        <v>-</v>
      </c>
      <c r="S57" s="118" t="str">
        <f>Wielkopolski!E58</f>
        <v>-</v>
      </c>
      <c r="T57" s="118" t="str">
        <f>Zachodniopomorski!E58</f>
        <v>-</v>
      </c>
    </row>
    <row r="58" spans="1:20" ht="22.5" hidden="1">
      <c r="A58" s="33" t="s">
        <v>29</v>
      </c>
      <c r="B58" s="45" t="s">
        <v>180</v>
      </c>
      <c r="C58" s="116" t="str">
        <f>CENTRALA!E59</f>
        <v>-</v>
      </c>
      <c r="D58" s="120">
        <f>SUM(E58:T58)</f>
        <v>0</v>
      </c>
      <c r="E58" s="116" t="str">
        <f>Dolnośląski!E59</f>
        <v>-</v>
      </c>
      <c r="F58" s="116" t="str">
        <f>KujawskoPomorski!E59</f>
        <v>-</v>
      </c>
      <c r="G58" s="116" t="str">
        <f>Lubelski!E59</f>
        <v>-</v>
      </c>
      <c r="H58" s="116" t="str">
        <f>Lubuski!E59</f>
        <v>-</v>
      </c>
      <c r="I58" s="116" t="str">
        <f>Łódzki!E59</f>
        <v>-</v>
      </c>
      <c r="J58" s="116" t="str">
        <f>Małopolski!E59</f>
        <v>-</v>
      </c>
      <c r="K58" s="116" t="str">
        <f>Mazowiecki!E59</f>
        <v>-</v>
      </c>
      <c r="L58" s="116" t="str">
        <f>Opolski!E59</f>
        <v>-</v>
      </c>
      <c r="M58" s="116" t="str">
        <f>Podkarpacki!E59</f>
        <v>-</v>
      </c>
      <c r="N58" s="116" t="str">
        <f>Podlaski!E59</f>
        <v>-</v>
      </c>
      <c r="O58" s="116" t="str">
        <f>Pomorski!E59</f>
        <v>-</v>
      </c>
      <c r="P58" s="116" t="str">
        <f>Śląski!E59</f>
        <v>-</v>
      </c>
      <c r="Q58" s="116" t="str">
        <f>Świętokrzyski!E59</f>
        <v>-</v>
      </c>
      <c r="R58" s="116" t="str">
        <f>WarmińskoMazurski!E59</f>
        <v>-</v>
      </c>
      <c r="S58" s="116" t="str">
        <f>Wielkopolski!E59</f>
        <v>-</v>
      </c>
      <c r="T58" s="116" t="str">
        <f>Zachodniopomorski!E59</f>
        <v>-</v>
      </c>
    </row>
    <row r="59" spans="1:20" ht="42.75" customHeight="1" hidden="1">
      <c r="A59" s="31" t="s">
        <v>101</v>
      </c>
      <c r="B59" s="40" t="s">
        <v>123</v>
      </c>
      <c r="C59" s="118" t="str">
        <f>CENTRALA!E60</f>
        <v>-</v>
      </c>
      <c r="D59" s="117">
        <f t="shared" si="0"/>
        <v>0</v>
      </c>
      <c r="E59" s="118" t="str">
        <f>Dolnośląski!E60</f>
        <v>-</v>
      </c>
      <c r="F59" s="118" t="str">
        <f>KujawskoPomorski!E60</f>
        <v>-</v>
      </c>
      <c r="G59" s="118" t="str">
        <f>Lubelski!E60</f>
        <v>-</v>
      </c>
      <c r="H59" s="118" t="str">
        <f>Lubuski!E60</f>
        <v>-</v>
      </c>
      <c r="I59" s="118" t="str">
        <f>Łódzki!E60</f>
        <v>-</v>
      </c>
      <c r="J59" s="118" t="str">
        <f>Małopolski!E60</f>
        <v>-</v>
      </c>
      <c r="K59" s="118" t="str">
        <f>Mazowiecki!E60</f>
        <v>-</v>
      </c>
      <c r="L59" s="118" t="str">
        <f>Opolski!E60</f>
        <v>-</v>
      </c>
      <c r="M59" s="118" t="str">
        <f>Podkarpacki!E60</f>
        <v>-</v>
      </c>
      <c r="N59" s="118" t="str">
        <f>Podlaski!E60</f>
        <v>-</v>
      </c>
      <c r="O59" s="118" t="str">
        <f>Pomorski!E60</f>
        <v>-</v>
      </c>
      <c r="P59" s="118" t="str">
        <f>Śląski!E60</f>
        <v>-</v>
      </c>
      <c r="Q59" s="118" t="str">
        <f>Świętokrzyski!E60</f>
        <v>-</v>
      </c>
      <c r="R59" s="118" t="str">
        <f>WarmińskoMazurski!E60</f>
        <v>-</v>
      </c>
      <c r="S59" s="118" t="str">
        <f>Wielkopolski!E60</f>
        <v>-</v>
      </c>
      <c r="T59" s="118" t="str">
        <f>Zachodniopomorski!E60</f>
        <v>-</v>
      </c>
    </row>
    <row r="60" spans="1:20" ht="23.25" hidden="1">
      <c r="A60" s="31" t="s">
        <v>30</v>
      </c>
      <c r="B60" s="40" t="s">
        <v>55</v>
      </c>
      <c r="C60" s="118" t="str">
        <f>CENTRALA!E61</f>
        <v>-</v>
      </c>
      <c r="D60" s="117">
        <f t="shared" si="0"/>
        <v>0</v>
      </c>
      <c r="E60" s="118" t="str">
        <f>Dolnośląski!E61</f>
        <v>-</v>
      </c>
      <c r="F60" s="118" t="str">
        <f>KujawskoPomorski!E61</f>
        <v>-</v>
      </c>
      <c r="G60" s="118" t="str">
        <f>Lubelski!E61</f>
        <v>-</v>
      </c>
      <c r="H60" s="118" t="str">
        <f>Lubuski!E61</f>
        <v>-</v>
      </c>
      <c r="I60" s="118" t="str">
        <f>Łódzki!E61</f>
        <v>-</v>
      </c>
      <c r="J60" s="118" t="str">
        <f>Małopolski!E61</f>
        <v>-</v>
      </c>
      <c r="K60" s="118" t="str">
        <f>Mazowiecki!E61</f>
        <v>-</v>
      </c>
      <c r="L60" s="118" t="str">
        <f>Opolski!E61</f>
        <v>-</v>
      </c>
      <c r="M60" s="118" t="str">
        <f>Podkarpacki!E61</f>
        <v>-</v>
      </c>
      <c r="N60" s="118" t="str">
        <f>Podlaski!E61</f>
        <v>-</v>
      </c>
      <c r="O60" s="118" t="str">
        <f>Pomorski!E61</f>
        <v>-</v>
      </c>
      <c r="P60" s="118" t="str">
        <f>Śląski!E61</f>
        <v>-</v>
      </c>
      <c r="Q60" s="118" t="str">
        <f>Świętokrzyski!E61</f>
        <v>-</v>
      </c>
      <c r="R60" s="118" t="str">
        <f>WarmińskoMazurski!E61</f>
        <v>-</v>
      </c>
      <c r="S60" s="118" t="str">
        <f>Wielkopolski!E61</f>
        <v>-</v>
      </c>
      <c r="T60" s="118" t="str">
        <f>Zachodniopomorski!E61</f>
        <v>-</v>
      </c>
    </row>
    <row r="61" spans="1:20" ht="23.25" hidden="1">
      <c r="A61" s="31" t="s">
        <v>31</v>
      </c>
      <c r="B61" s="40" t="s">
        <v>103</v>
      </c>
      <c r="C61" s="118" t="str">
        <f>CENTRALA!E62</f>
        <v>-</v>
      </c>
      <c r="D61" s="117">
        <f t="shared" si="0"/>
        <v>0</v>
      </c>
      <c r="E61" s="118" t="str">
        <f>Dolnośląski!E62</f>
        <v>-</v>
      </c>
      <c r="F61" s="118" t="str">
        <f>KujawskoPomorski!E62</f>
        <v>-</v>
      </c>
      <c r="G61" s="118" t="str">
        <f>Lubelski!E62</f>
        <v>-</v>
      </c>
      <c r="H61" s="118" t="str">
        <f>Lubuski!E62</f>
        <v>-</v>
      </c>
      <c r="I61" s="118" t="str">
        <f>Łódzki!E62</f>
        <v>-</v>
      </c>
      <c r="J61" s="118" t="str">
        <f>Małopolski!E62</f>
        <v>-</v>
      </c>
      <c r="K61" s="118" t="str">
        <f>Mazowiecki!E62</f>
        <v>-</v>
      </c>
      <c r="L61" s="118" t="str">
        <f>Opolski!E62</f>
        <v>-</v>
      </c>
      <c r="M61" s="118" t="str">
        <f>Podkarpacki!E62</f>
        <v>-</v>
      </c>
      <c r="N61" s="118" t="str">
        <f>Podlaski!E62</f>
        <v>-</v>
      </c>
      <c r="O61" s="118" t="str">
        <f>Pomorski!E62</f>
        <v>-</v>
      </c>
      <c r="P61" s="118" t="str">
        <f>Śląski!E62</f>
        <v>-</v>
      </c>
      <c r="Q61" s="118" t="str">
        <f>Świętokrzyski!E62</f>
        <v>-</v>
      </c>
      <c r="R61" s="118" t="str">
        <f>WarmińskoMazurski!E62</f>
        <v>-</v>
      </c>
      <c r="S61" s="118" t="str">
        <f>Wielkopolski!E62</f>
        <v>-</v>
      </c>
      <c r="T61" s="118" t="str">
        <f>Zachodniopomorski!E62</f>
        <v>-</v>
      </c>
    </row>
    <row r="62" spans="1:20" ht="23.25" hidden="1">
      <c r="A62" s="31" t="s">
        <v>102</v>
      </c>
      <c r="B62" s="40" t="s">
        <v>104</v>
      </c>
      <c r="C62" s="118" t="str">
        <f>CENTRALA!E63</f>
        <v>-</v>
      </c>
      <c r="D62" s="117">
        <f t="shared" si="0"/>
        <v>0</v>
      </c>
      <c r="E62" s="118" t="str">
        <f>Dolnośląski!E63</f>
        <v>-</v>
      </c>
      <c r="F62" s="118" t="str">
        <f>KujawskoPomorski!E63</f>
        <v>-</v>
      </c>
      <c r="G62" s="118" t="str">
        <f>Lubelski!E63</f>
        <v>-</v>
      </c>
      <c r="H62" s="118" t="str">
        <f>Lubuski!E63</f>
        <v>-</v>
      </c>
      <c r="I62" s="118" t="str">
        <f>Łódzki!E63</f>
        <v>-</v>
      </c>
      <c r="J62" s="118" t="str">
        <f>Małopolski!E63</f>
        <v>-</v>
      </c>
      <c r="K62" s="118" t="str">
        <f>Mazowiecki!E63</f>
        <v>-</v>
      </c>
      <c r="L62" s="118" t="str">
        <f>Opolski!E63</f>
        <v>-</v>
      </c>
      <c r="M62" s="118" t="str">
        <f>Podkarpacki!E63</f>
        <v>-</v>
      </c>
      <c r="N62" s="118" t="str">
        <f>Podlaski!E63</f>
        <v>-</v>
      </c>
      <c r="O62" s="118" t="str">
        <f>Pomorski!E63</f>
        <v>-</v>
      </c>
      <c r="P62" s="118" t="str">
        <f>Śląski!E63</f>
        <v>-</v>
      </c>
      <c r="Q62" s="118" t="str">
        <f>Świętokrzyski!E63</f>
        <v>-</v>
      </c>
      <c r="R62" s="118" t="str">
        <f>WarmińskoMazurski!E63</f>
        <v>-</v>
      </c>
      <c r="S62" s="118" t="str">
        <f>Wielkopolski!E63</f>
        <v>-</v>
      </c>
      <c r="T62" s="118" t="str">
        <f>Zachodniopomorski!E63</f>
        <v>-</v>
      </c>
    </row>
    <row r="63" spans="1:20" ht="22.5" hidden="1">
      <c r="A63" s="33" t="s">
        <v>109</v>
      </c>
      <c r="B63" s="45" t="s">
        <v>128</v>
      </c>
      <c r="C63" s="116" t="str">
        <f>CENTRALA!E64</f>
        <v>-</v>
      </c>
      <c r="D63" s="119">
        <f t="shared" si="0"/>
        <v>0</v>
      </c>
      <c r="E63" s="116" t="str">
        <f>Dolnośląski!E64</f>
        <v>-</v>
      </c>
      <c r="F63" s="116" t="str">
        <f>KujawskoPomorski!E64</f>
        <v>-</v>
      </c>
      <c r="G63" s="116" t="str">
        <f>Lubelski!E64</f>
        <v>-</v>
      </c>
      <c r="H63" s="116" t="str">
        <f>Lubuski!E64</f>
        <v>-</v>
      </c>
      <c r="I63" s="116" t="str">
        <f>Łódzki!E64</f>
        <v>-</v>
      </c>
      <c r="J63" s="116" t="str">
        <f>Małopolski!E64</f>
        <v>-</v>
      </c>
      <c r="K63" s="116" t="str">
        <f>Mazowiecki!E64</f>
        <v>-</v>
      </c>
      <c r="L63" s="116" t="str">
        <f>Opolski!E64</f>
        <v>-</v>
      </c>
      <c r="M63" s="116" t="str">
        <f>Podkarpacki!E64</f>
        <v>-</v>
      </c>
      <c r="N63" s="116" t="str">
        <f>Podlaski!E64</f>
        <v>-</v>
      </c>
      <c r="O63" s="116" t="str">
        <f>Pomorski!E64</f>
        <v>-</v>
      </c>
      <c r="P63" s="116" t="str">
        <f>Śląski!E64</f>
        <v>-</v>
      </c>
      <c r="Q63" s="116" t="str">
        <f>Świętokrzyski!E64</f>
        <v>-</v>
      </c>
      <c r="R63" s="116" t="str">
        <f>WarmińskoMazurski!E64</f>
        <v>-</v>
      </c>
      <c r="S63" s="116" t="str">
        <f>Wielkopolski!E64</f>
        <v>-</v>
      </c>
      <c r="T63" s="116" t="str">
        <f>Zachodniopomorski!E64</f>
        <v>-</v>
      </c>
    </row>
    <row r="64" ht="20.25" hidden="1">
      <c r="B64" s="45" t="s">
        <v>128</v>
      </c>
    </row>
    <row r="69" spans="15:20" ht="42.75" customHeight="1">
      <c r="O69" s="122"/>
      <c r="P69" s="122"/>
      <c r="Q69" s="122"/>
      <c r="R69" s="122"/>
      <c r="S69" s="122"/>
      <c r="T69" s="122"/>
    </row>
    <row r="70" spans="16:18" ht="23.25">
      <c r="P70" s="122"/>
      <c r="Q70" s="122"/>
      <c r="R70" s="122"/>
    </row>
    <row r="71" spans="16:18" ht="23.25">
      <c r="P71" s="122"/>
      <c r="Q71" s="122"/>
      <c r="R71" s="122"/>
    </row>
    <row r="72" spans="16:18" ht="23.25">
      <c r="P72" s="122"/>
      <c r="Q72" s="122"/>
      <c r="R72" s="122"/>
    </row>
    <row r="73" spans="16:19" ht="23.25">
      <c r="P73" s="122"/>
      <c r="Q73" s="122"/>
      <c r="R73" s="122"/>
      <c r="S73" s="122"/>
    </row>
    <row r="74" spans="16:18" ht="23.25">
      <c r="P74" s="122"/>
      <c r="Q74" s="122"/>
      <c r="R74" s="122"/>
    </row>
    <row r="75" spans="16:18" ht="23.25">
      <c r="P75" s="122"/>
      <c r="Q75" s="122"/>
      <c r="R75" s="122"/>
    </row>
    <row r="76" spans="16:18" ht="23.25">
      <c r="P76" s="122"/>
      <c r="Q76" s="122"/>
      <c r="R76" s="122"/>
    </row>
    <row r="77" spans="16:18" ht="23.25">
      <c r="P77" s="122"/>
      <c r="Q77" s="122"/>
      <c r="R77" s="122"/>
    </row>
    <row r="78" spans="16:18" ht="23.25">
      <c r="P78" s="122"/>
      <c r="Q78" s="122"/>
      <c r="R78" s="122"/>
    </row>
    <row r="79" spans="16:18" ht="23.25">
      <c r="P79" s="122"/>
      <c r="Q79" s="122"/>
      <c r="R79" s="122"/>
    </row>
    <row r="80" spans="16:18" ht="23.25">
      <c r="P80" s="122"/>
      <c r="Q80" s="122"/>
      <c r="R80" s="122"/>
    </row>
    <row r="81" spans="16:18" ht="23.25">
      <c r="P81" s="122"/>
      <c r="Q81" s="122"/>
      <c r="R81" s="122"/>
    </row>
    <row r="82" spans="16:18" ht="23.25">
      <c r="P82" s="122"/>
      <c r="Q82" s="122"/>
      <c r="R82" s="122"/>
    </row>
    <row r="83" spans="16:18" ht="23.25">
      <c r="P83" s="122"/>
      <c r="Q83" s="122"/>
      <c r="R83" s="122"/>
    </row>
    <row r="84" spans="16:18" ht="23.25">
      <c r="P84" s="122"/>
      <c r="Q84" s="122"/>
      <c r="R84" s="122"/>
    </row>
    <row r="85" spans="16:18" ht="23.25">
      <c r="P85" s="122"/>
      <c r="Q85" s="122"/>
      <c r="R85" s="122"/>
    </row>
    <row r="86" spans="16:18" ht="23.25">
      <c r="P86" s="122"/>
      <c r="Q86" s="122"/>
      <c r="R86" s="122"/>
    </row>
  </sheetData>
  <sheetProtection/>
  <mergeCells count="1">
    <mergeCell ref="A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6"/>
  <sheetViews>
    <sheetView showGridLines="0" view="pageBreakPreview" zoomScale="60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B63"/>
    </sheetView>
  </sheetViews>
  <sheetFormatPr defaultColWidth="9.00390625" defaultRowHeight="12.75"/>
  <cols>
    <col min="1" max="1" width="12.375" style="0" customWidth="1"/>
    <col min="2" max="2" width="111.625" style="0" customWidth="1"/>
    <col min="3" max="3" width="24.00390625" style="0" customWidth="1"/>
    <col min="4" max="4" width="17.00390625" style="0" customWidth="1"/>
    <col min="5" max="5" width="18.75390625" style="129" customWidth="1"/>
    <col min="6" max="21" width="17.00390625" style="0" customWidth="1"/>
  </cols>
  <sheetData>
    <row r="1" spans="1:21" ht="23.25">
      <c r="A1" s="109"/>
      <c r="B1" s="109"/>
      <c r="C1" s="109"/>
      <c r="D1" s="109"/>
      <c r="E1" s="124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191</v>
      </c>
      <c r="T1" s="48"/>
      <c r="U1" s="48"/>
    </row>
    <row r="2" spans="1:21" ht="39.75" customHeight="1">
      <c r="A2" s="132" t="s">
        <v>232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24.75">
      <c r="A3" s="1"/>
      <c r="B3" s="76"/>
      <c r="C3" s="76"/>
      <c r="D3" s="110"/>
      <c r="E3" s="125"/>
      <c r="F3" s="110"/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1"/>
      <c r="U3" s="111" t="s">
        <v>192</v>
      </c>
    </row>
    <row r="4" spans="1:21" ht="144.75">
      <c r="A4" s="112" t="s">
        <v>131</v>
      </c>
      <c r="B4" s="112" t="s">
        <v>54</v>
      </c>
      <c r="C4" s="131" t="s">
        <v>231</v>
      </c>
      <c r="D4" s="113" t="s">
        <v>193</v>
      </c>
      <c r="E4" s="126" t="s">
        <v>194</v>
      </c>
      <c r="F4" s="113" t="s">
        <v>195</v>
      </c>
      <c r="G4" s="113" t="s">
        <v>196</v>
      </c>
      <c r="H4" s="114" t="s">
        <v>197</v>
      </c>
      <c r="I4" s="113" t="s">
        <v>198</v>
      </c>
      <c r="J4" s="113" t="s">
        <v>199</v>
      </c>
      <c r="K4" s="113" t="s">
        <v>200</v>
      </c>
      <c r="L4" s="113" t="s">
        <v>201</v>
      </c>
      <c r="M4" s="113" t="s">
        <v>202</v>
      </c>
      <c r="N4" s="113" t="s">
        <v>203</v>
      </c>
      <c r="O4" s="113" t="s">
        <v>204</v>
      </c>
      <c r="P4" s="113" t="s">
        <v>205</v>
      </c>
      <c r="Q4" s="113" t="s">
        <v>206</v>
      </c>
      <c r="R4" s="113" t="s">
        <v>207</v>
      </c>
      <c r="S4" s="113" t="s">
        <v>208</v>
      </c>
      <c r="T4" s="113" t="s">
        <v>209</v>
      </c>
      <c r="U4" s="113" t="s">
        <v>210</v>
      </c>
    </row>
    <row r="5" spans="1:21" ht="12.75">
      <c r="A5" s="115" t="s">
        <v>211</v>
      </c>
      <c r="B5" s="115" t="s">
        <v>212</v>
      </c>
      <c r="C5" s="115"/>
      <c r="D5" s="115" t="s">
        <v>213</v>
      </c>
      <c r="E5" s="127" t="s">
        <v>214</v>
      </c>
      <c r="F5" s="115" t="s">
        <v>215</v>
      </c>
      <c r="G5" s="115" t="s">
        <v>216</v>
      </c>
      <c r="H5" s="115" t="s">
        <v>217</v>
      </c>
      <c r="I5" s="115" t="s">
        <v>218</v>
      </c>
      <c r="J5" s="115" t="s">
        <v>219</v>
      </c>
      <c r="K5" s="115" t="s">
        <v>220</v>
      </c>
      <c r="L5" s="115" t="s">
        <v>221</v>
      </c>
      <c r="M5" s="115" t="s">
        <v>222</v>
      </c>
      <c r="N5" s="115" t="s">
        <v>223</v>
      </c>
      <c r="O5" s="115" t="s">
        <v>224</v>
      </c>
      <c r="P5" s="115" t="s">
        <v>225</v>
      </c>
      <c r="Q5" s="115" t="s">
        <v>226</v>
      </c>
      <c r="R5" s="115" t="s">
        <v>227</v>
      </c>
      <c r="S5" s="115" t="s">
        <v>228</v>
      </c>
      <c r="T5" s="115" t="s">
        <v>229</v>
      </c>
      <c r="U5" s="115" t="s">
        <v>230</v>
      </c>
    </row>
    <row r="6" spans="1:21" ht="22.5">
      <c r="A6" s="23" t="s">
        <v>0</v>
      </c>
      <c r="B6" s="39" t="s">
        <v>250</v>
      </c>
      <c r="C6" s="116">
        <f>D6+E6</f>
        <v>65379501</v>
      </c>
      <c r="D6" s="116">
        <f>CENTRALA!D7</f>
        <v>945168</v>
      </c>
      <c r="E6" s="116">
        <f>E7+E8+E9+E14+E15+E16+E17+E18+E19+E20+E21+E22+E23+E24+E28+E29+E31+E32</f>
        <v>64434333</v>
      </c>
      <c r="F6" s="116">
        <f>Dolnośląski!D7</f>
        <v>4838785</v>
      </c>
      <c r="G6" s="116">
        <f>KujawskoPomorski!D7</f>
        <v>3476938</v>
      </c>
      <c r="H6" s="116">
        <f>Lubelski!D7</f>
        <v>3659329</v>
      </c>
      <c r="I6" s="116">
        <f>Lubuski!D7</f>
        <v>1673358</v>
      </c>
      <c r="J6" s="116">
        <f>Łódzki!D7</f>
        <v>4420295</v>
      </c>
      <c r="K6" s="116">
        <f>Małopolski!D7</f>
        <v>5505856</v>
      </c>
      <c r="L6" s="116">
        <f>Mazowiecki!D7</f>
        <v>9273215</v>
      </c>
      <c r="M6" s="116">
        <f>Opolski!D7</f>
        <v>1578460</v>
      </c>
      <c r="N6" s="116">
        <f>Podkarpacki!D7</f>
        <v>3413249</v>
      </c>
      <c r="O6" s="116">
        <f>Podlaski!D7</f>
        <v>1963976</v>
      </c>
      <c r="P6" s="116">
        <f>Pomorski!D7</f>
        <v>3689517</v>
      </c>
      <c r="Q6" s="116">
        <f>Śląski!D7</f>
        <v>7900994</v>
      </c>
      <c r="R6" s="116">
        <f>Świętokrzyski!D7</f>
        <v>2186443</v>
      </c>
      <c r="S6" s="116">
        <f>WarmińskoMazurski!D7</f>
        <v>2276687</v>
      </c>
      <c r="T6" s="116">
        <f>Wielkopolski!D7</f>
        <v>5767802</v>
      </c>
      <c r="U6" s="116">
        <f>Zachodniopomorski!D7</f>
        <v>2809429</v>
      </c>
    </row>
    <row r="7" spans="1:21" ht="27.75" customHeight="1">
      <c r="A7" s="29" t="s">
        <v>1</v>
      </c>
      <c r="B7" s="35" t="s">
        <v>132</v>
      </c>
      <c r="C7" s="117">
        <f aca="true" t="shared" si="0" ref="C7:C63">D7+E7</f>
        <v>7782111</v>
      </c>
      <c r="D7" s="118">
        <f>CENTRALA!D8</f>
        <v>0</v>
      </c>
      <c r="E7" s="117">
        <f>SUM(F7:U7)</f>
        <v>7782111</v>
      </c>
      <c r="F7" s="118">
        <f>Dolnośląski!D8</f>
        <v>581500</v>
      </c>
      <c r="G7" s="118">
        <f>KujawskoPomorski!D8</f>
        <v>423158</v>
      </c>
      <c r="H7" s="118">
        <f>Lubelski!D8</f>
        <v>452000</v>
      </c>
      <c r="I7" s="118">
        <f>Lubuski!D8</f>
        <v>209000</v>
      </c>
      <c r="J7" s="118">
        <f>Łódzki!D8</f>
        <v>522799</v>
      </c>
      <c r="K7" s="118">
        <f>Małopolski!D8</f>
        <v>676864</v>
      </c>
      <c r="L7" s="118">
        <f>Mazowiecki!D8</f>
        <v>1094000</v>
      </c>
      <c r="M7" s="118">
        <f>Opolski!D8</f>
        <v>191828</v>
      </c>
      <c r="N7" s="118">
        <f>Podkarpacki!D8</f>
        <v>421273</v>
      </c>
      <c r="O7" s="118">
        <f>Podlaski!D8</f>
        <v>234200</v>
      </c>
      <c r="P7" s="118">
        <f>Pomorski!D8</f>
        <v>449000</v>
      </c>
      <c r="Q7" s="118">
        <f>Śląski!D8</f>
        <v>923414</v>
      </c>
      <c r="R7" s="118">
        <f>Świętokrzyski!D8</f>
        <v>257470</v>
      </c>
      <c r="S7" s="118">
        <f>WarmińskoMazurski!D8</f>
        <v>284220</v>
      </c>
      <c r="T7" s="118">
        <f>Wielkopolski!D8</f>
        <v>720000</v>
      </c>
      <c r="U7" s="118">
        <f>Zachodniopomorski!D8</f>
        <v>341385</v>
      </c>
    </row>
    <row r="8" spans="1:21" ht="27.75" customHeight="1">
      <c r="A8" s="29" t="s">
        <v>2</v>
      </c>
      <c r="B8" s="35" t="s">
        <v>133</v>
      </c>
      <c r="C8" s="117">
        <f t="shared" si="0"/>
        <v>5500390</v>
      </c>
      <c r="D8" s="118">
        <f>CENTRALA!D9</f>
        <v>0</v>
      </c>
      <c r="E8" s="117">
        <f aca="true" t="shared" si="1" ref="E8:E63">SUM(F8:U8)</f>
        <v>5500390</v>
      </c>
      <c r="F8" s="118">
        <f>Dolnośląski!D9</f>
        <v>402980</v>
      </c>
      <c r="G8" s="118">
        <f>KujawskoPomorski!D9</f>
        <v>269485</v>
      </c>
      <c r="H8" s="118">
        <f>Lubelski!D9</f>
        <v>294469</v>
      </c>
      <c r="I8" s="118">
        <f>Lubuski!D9</f>
        <v>149754</v>
      </c>
      <c r="J8" s="118">
        <f>Łódzki!D9</f>
        <v>336625</v>
      </c>
      <c r="K8" s="118">
        <f>Małopolski!D9</f>
        <v>487311</v>
      </c>
      <c r="L8" s="118">
        <f>Mazowiecki!D9</f>
        <v>786190</v>
      </c>
      <c r="M8" s="118">
        <f>Opolski!D9</f>
        <v>126185</v>
      </c>
      <c r="N8" s="118">
        <f>Podkarpacki!D9</f>
        <v>281233</v>
      </c>
      <c r="O8" s="118">
        <f>Podlaski!D9</f>
        <v>190725</v>
      </c>
      <c r="P8" s="118">
        <f>Pomorski!D9</f>
        <v>331688</v>
      </c>
      <c r="Q8" s="118">
        <f>Śląski!D9</f>
        <v>738269</v>
      </c>
      <c r="R8" s="118">
        <f>Świętokrzyski!D9</f>
        <v>173854</v>
      </c>
      <c r="S8" s="118">
        <f>WarmińskoMazurski!D9</f>
        <v>198039</v>
      </c>
      <c r="T8" s="118">
        <f>Wielkopolski!D9</f>
        <v>496265</v>
      </c>
      <c r="U8" s="118">
        <f>Zachodniopomorski!D9</f>
        <v>237318</v>
      </c>
    </row>
    <row r="9" spans="1:21" ht="27.75" customHeight="1">
      <c r="A9" s="29" t="s">
        <v>3</v>
      </c>
      <c r="B9" s="35" t="s">
        <v>130</v>
      </c>
      <c r="C9" s="117">
        <f t="shared" si="0"/>
        <v>31553583</v>
      </c>
      <c r="D9" s="118">
        <f>CENTRALA!D10</f>
        <v>0</v>
      </c>
      <c r="E9" s="117">
        <f t="shared" si="1"/>
        <v>31553583</v>
      </c>
      <c r="F9" s="118">
        <f>Dolnośląski!D10</f>
        <v>2326904</v>
      </c>
      <c r="G9" s="118">
        <f>KujawskoPomorski!D10</f>
        <v>1724511</v>
      </c>
      <c r="H9" s="118">
        <f>Lubelski!D10</f>
        <v>1812280</v>
      </c>
      <c r="I9" s="118">
        <f>Lubuski!D10</f>
        <v>809683</v>
      </c>
      <c r="J9" s="118">
        <f>Łódzki!D10</f>
        <v>2199501</v>
      </c>
      <c r="K9" s="118">
        <f>Małopolski!D10</f>
        <v>2685859</v>
      </c>
      <c r="L9" s="118">
        <f>Mazowiecki!D10</f>
        <v>4667810</v>
      </c>
      <c r="M9" s="118">
        <f>Opolski!D10</f>
        <v>770510</v>
      </c>
      <c r="N9" s="118">
        <f>Podkarpacki!D10</f>
        <v>1636396</v>
      </c>
      <c r="O9" s="118">
        <f>Podlaski!D10</f>
        <v>967503</v>
      </c>
      <c r="P9" s="118">
        <f>Pomorski!D10</f>
        <v>1767471</v>
      </c>
      <c r="Q9" s="118">
        <f>Śląski!D10</f>
        <v>3791539</v>
      </c>
      <c r="R9" s="118">
        <f>Świętokrzyski!D10</f>
        <v>1064778</v>
      </c>
      <c r="S9" s="118">
        <f>WarmińskoMazurski!D10</f>
        <v>1103749</v>
      </c>
      <c r="T9" s="118">
        <f>Wielkopolski!D10</f>
        <v>2805180</v>
      </c>
      <c r="U9" s="118">
        <f>Zachodniopomorski!D10</f>
        <v>1419909</v>
      </c>
    </row>
    <row r="10" spans="1:21" ht="24.75" customHeight="1">
      <c r="A10" s="79" t="s">
        <v>56</v>
      </c>
      <c r="B10" s="34" t="s">
        <v>159</v>
      </c>
      <c r="C10" s="117">
        <f t="shared" si="0"/>
        <v>2778913</v>
      </c>
      <c r="D10" s="118">
        <f>CENTRALA!D11</f>
        <v>0</v>
      </c>
      <c r="E10" s="117">
        <f t="shared" si="1"/>
        <v>2778913</v>
      </c>
      <c r="F10" s="118">
        <f>Dolnośląski!D11</f>
        <v>201717</v>
      </c>
      <c r="G10" s="118">
        <f>KujawskoPomorski!D11</f>
        <v>151214</v>
      </c>
      <c r="H10" s="118">
        <f>Lubelski!D11</f>
        <v>147066</v>
      </c>
      <c r="I10" s="118">
        <f>Lubuski!D11</f>
        <v>63649</v>
      </c>
      <c r="J10" s="118">
        <f>Łódzki!D11</f>
        <v>194871</v>
      </c>
      <c r="K10" s="118">
        <f>Małopolski!D11</f>
        <v>281494</v>
      </c>
      <c r="L10" s="118">
        <f>Mazowiecki!D11</f>
        <v>418141</v>
      </c>
      <c r="M10" s="118">
        <f>Opolski!D11</f>
        <v>61510</v>
      </c>
      <c r="N10" s="118">
        <f>Podkarpacki!D11</f>
        <v>160993</v>
      </c>
      <c r="O10" s="118">
        <f>Podlaski!D11</f>
        <v>79255</v>
      </c>
      <c r="P10" s="118">
        <f>Pomorski!D11</f>
        <v>141201</v>
      </c>
      <c r="Q10" s="118">
        <f>Śląski!D11</f>
        <v>353892</v>
      </c>
      <c r="R10" s="118">
        <f>Świętokrzyski!D11</f>
        <v>91847</v>
      </c>
      <c r="S10" s="118">
        <f>WarmińskoMazurski!D11</f>
        <v>91446</v>
      </c>
      <c r="T10" s="118">
        <f>Wielkopolski!D11</f>
        <v>219517</v>
      </c>
      <c r="U10" s="118">
        <f>Zachodniopomorski!D11</f>
        <v>121100</v>
      </c>
    </row>
    <row r="11" spans="1:21" ht="24.75" customHeight="1">
      <c r="A11" s="79" t="s">
        <v>160</v>
      </c>
      <c r="B11" s="34" t="s">
        <v>163</v>
      </c>
      <c r="C11" s="117">
        <f t="shared" si="0"/>
        <v>2534763</v>
      </c>
      <c r="D11" s="118">
        <f>CENTRALA!D12</f>
        <v>0</v>
      </c>
      <c r="E11" s="117">
        <f t="shared" si="1"/>
        <v>2534763</v>
      </c>
      <c r="F11" s="118">
        <f>Dolnośląski!D12</f>
        <v>184754</v>
      </c>
      <c r="G11" s="118">
        <f>KujawskoPomorski!D12</f>
        <v>136989</v>
      </c>
      <c r="H11" s="118">
        <f>Lubelski!D12</f>
        <v>134354</v>
      </c>
      <c r="I11" s="118">
        <f>Lubuski!D12</f>
        <v>57856</v>
      </c>
      <c r="J11" s="118">
        <f>Łódzki!D12</f>
        <v>177474</v>
      </c>
      <c r="K11" s="118">
        <f>Małopolski!D12</f>
        <v>253845</v>
      </c>
      <c r="L11" s="118">
        <f>Mazowiecki!D12</f>
        <v>379727</v>
      </c>
      <c r="M11" s="118">
        <f>Opolski!D12</f>
        <v>56788</v>
      </c>
      <c r="N11" s="118">
        <f>Podkarpacki!D12</f>
        <v>144505</v>
      </c>
      <c r="O11" s="118">
        <f>Podlaski!D12</f>
        <v>73714</v>
      </c>
      <c r="P11" s="118">
        <f>Pomorski!D12</f>
        <v>131063</v>
      </c>
      <c r="Q11" s="118">
        <f>Śląski!D12</f>
        <v>323486</v>
      </c>
      <c r="R11" s="118">
        <f>Świętokrzyski!D12</f>
        <v>81145</v>
      </c>
      <c r="S11" s="118">
        <f>WarmińskoMazurski!D12</f>
        <v>85134</v>
      </c>
      <c r="T11" s="118">
        <f>Wielkopolski!D12</f>
        <v>201829</v>
      </c>
      <c r="U11" s="118">
        <f>Zachodniopomorski!D12</f>
        <v>112100</v>
      </c>
    </row>
    <row r="12" spans="1:21" ht="24.75" customHeight="1">
      <c r="A12" s="79" t="s">
        <v>161</v>
      </c>
      <c r="B12" s="34" t="s">
        <v>164</v>
      </c>
      <c r="C12" s="117">
        <f t="shared" si="0"/>
        <v>1413830</v>
      </c>
      <c r="D12" s="118">
        <f>CENTRALA!D13</f>
        <v>0</v>
      </c>
      <c r="E12" s="117">
        <f t="shared" si="1"/>
        <v>1413830</v>
      </c>
      <c r="F12" s="118">
        <f>Dolnośląski!D13</f>
        <v>109159</v>
      </c>
      <c r="G12" s="118">
        <f>KujawskoPomorski!D13</f>
        <v>76322</v>
      </c>
      <c r="H12" s="118">
        <f>Lubelski!D13</f>
        <v>82369</v>
      </c>
      <c r="I12" s="118">
        <f>Lubuski!D13</f>
        <v>39635</v>
      </c>
      <c r="J12" s="118">
        <f>Łódzki!D13</f>
        <v>91220</v>
      </c>
      <c r="K12" s="118">
        <f>Małopolski!D13</f>
        <v>124945</v>
      </c>
      <c r="L12" s="118">
        <f>Mazowiecki!D13</f>
        <v>230678</v>
      </c>
      <c r="M12" s="118">
        <f>Opolski!D13</f>
        <v>29873</v>
      </c>
      <c r="N12" s="118">
        <f>Podkarpacki!D13</f>
        <v>71122</v>
      </c>
      <c r="O12" s="118">
        <f>Podlaski!D13</f>
        <v>49100</v>
      </c>
      <c r="P12" s="118">
        <f>Pomorski!D13</f>
        <v>75009</v>
      </c>
      <c r="Q12" s="118">
        <f>Śląski!D13</f>
        <v>162081</v>
      </c>
      <c r="R12" s="118">
        <f>Świętokrzyski!D13</f>
        <v>51091</v>
      </c>
      <c r="S12" s="118">
        <f>WarmińskoMazurski!D13</f>
        <v>47266</v>
      </c>
      <c r="T12" s="118">
        <f>Wielkopolski!D13</f>
        <v>118960</v>
      </c>
      <c r="U12" s="118">
        <f>Zachodniopomorski!D13</f>
        <v>55000</v>
      </c>
    </row>
    <row r="13" spans="1:21" ht="24.75" customHeight="1">
      <c r="A13" s="79" t="s">
        <v>162</v>
      </c>
      <c r="B13" s="34" t="s">
        <v>165</v>
      </c>
      <c r="C13" s="117">
        <f t="shared" si="0"/>
        <v>590390</v>
      </c>
      <c r="D13" s="118">
        <f>CENTRALA!D14</f>
        <v>0</v>
      </c>
      <c r="E13" s="117">
        <f t="shared" si="1"/>
        <v>590390</v>
      </c>
      <c r="F13" s="118">
        <f>Dolnośląski!D14</f>
        <v>43319</v>
      </c>
      <c r="G13" s="118">
        <f>KujawskoPomorski!D14</f>
        <v>34068</v>
      </c>
      <c r="H13" s="118">
        <f>Lubelski!D14</f>
        <v>34254</v>
      </c>
      <c r="I13" s="118">
        <f>Lubuski!D14</f>
        <v>14095</v>
      </c>
      <c r="J13" s="118">
        <f>Łódzki!D14</f>
        <v>35387</v>
      </c>
      <c r="K13" s="118">
        <f>Małopolski!D14</f>
        <v>64401</v>
      </c>
      <c r="L13" s="118">
        <f>Mazowiecki!D14</f>
        <v>84970</v>
      </c>
      <c r="M13" s="118">
        <f>Opolski!D14</f>
        <v>11784</v>
      </c>
      <c r="N13" s="118">
        <f>Podkarpacki!D14</f>
        <v>29977</v>
      </c>
      <c r="O13" s="118">
        <f>Podlaski!D14</f>
        <v>23254</v>
      </c>
      <c r="P13" s="118">
        <f>Pomorski!D14</f>
        <v>33055</v>
      </c>
      <c r="Q13" s="118">
        <f>Śląski!D14</f>
        <v>65557</v>
      </c>
      <c r="R13" s="118">
        <f>Świętokrzyski!D14</f>
        <v>20642</v>
      </c>
      <c r="S13" s="118">
        <f>WarmińskoMazurski!D14</f>
        <v>22875</v>
      </c>
      <c r="T13" s="118">
        <f>Wielkopolski!D14</f>
        <v>49752</v>
      </c>
      <c r="U13" s="118">
        <f>Zachodniopomorski!D14</f>
        <v>23000</v>
      </c>
    </row>
    <row r="14" spans="1:21" ht="27.75" customHeight="1">
      <c r="A14" s="29" t="s">
        <v>4</v>
      </c>
      <c r="B14" s="35" t="s">
        <v>138</v>
      </c>
      <c r="C14" s="117">
        <f t="shared" si="0"/>
        <v>2371152</v>
      </c>
      <c r="D14" s="118">
        <f>CENTRALA!D15</f>
        <v>0</v>
      </c>
      <c r="E14" s="117">
        <f t="shared" si="1"/>
        <v>2371152</v>
      </c>
      <c r="F14" s="118">
        <f>Dolnośląski!D15</f>
        <v>183918</v>
      </c>
      <c r="G14" s="118">
        <f>KujawskoPomorski!D15</f>
        <v>120866</v>
      </c>
      <c r="H14" s="118">
        <f>Lubelski!D15</f>
        <v>136409</v>
      </c>
      <c r="I14" s="118">
        <f>Lubuski!D15</f>
        <v>91277</v>
      </c>
      <c r="J14" s="118">
        <f>Łódzki!D15</f>
        <v>156725</v>
      </c>
      <c r="K14" s="118">
        <f>Małopolski!D15</f>
        <v>170480</v>
      </c>
      <c r="L14" s="118">
        <f>Mazowiecki!D15</f>
        <v>359543</v>
      </c>
      <c r="M14" s="118">
        <f>Opolski!D15</f>
        <v>57868</v>
      </c>
      <c r="N14" s="118">
        <f>Podkarpacki!D15</f>
        <v>110666</v>
      </c>
      <c r="O14" s="118">
        <f>Podlaski!D15</f>
        <v>82350</v>
      </c>
      <c r="P14" s="118">
        <f>Pomorski!D15</f>
        <v>145886</v>
      </c>
      <c r="Q14" s="118">
        <f>Śląski!D15</f>
        <v>299359</v>
      </c>
      <c r="R14" s="118">
        <f>Świętokrzyski!D15</f>
        <v>68652</v>
      </c>
      <c r="S14" s="118">
        <f>WarmińskoMazurski!D15</f>
        <v>88318</v>
      </c>
      <c r="T14" s="118">
        <f>Wielkopolski!D15</f>
        <v>206696</v>
      </c>
      <c r="U14" s="118">
        <f>Zachodniopomorski!D15</f>
        <v>92139</v>
      </c>
    </row>
    <row r="15" spans="1:21" ht="27.75" customHeight="1">
      <c r="A15" s="29" t="s">
        <v>5</v>
      </c>
      <c r="B15" s="35" t="s">
        <v>134</v>
      </c>
      <c r="C15" s="117">
        <f t="shared" si="0"/>
        <v>2123467</v>
      </c>
      <c r="D15" s="118">
        <f>CENTRALA!D16</f>
        <v>0</v>
      </c>
      <c r="E15" s="117">
        <f t="shared" si="1"/>
        <v>2123467</v>
      </c>
      <c r="F15" s="118">
        <f>Dolnośląski!D16</f>
        <v>158775</v>
      </c>
      <c r="G15" s="118">
        <f>KujawskoPomorski!D16</f>
        <v>90669</v>
      </c>
      <c r="H15" s="118">
        <f>Lubelski!D16</f>
        <v>114144</v>
      </c>
      <c r="I15" s="118">
        <f>Lubuski!D16</f>
        <v>52304</v>
      </c>
      <c r="J15" s="118">
        <f>Łódzki!D16</f>
        <v>125850</v>
      </c>
      <c r="K15" s="118">
        <f>Małopolski!D16</f>
        <v>185336</v>
      </c>
      <c r="L15" s="118">
        <f>Mazowiecki!D16</f>
        <v>396638</v>
      </c>
      <c r="M15" s="118">
        <f>Opolski!D16</f>
        <v>52594</v>
      </c>
      <c r="N15" s="118">
        <f>Podkarpacki!D16</f>
        <v>143138</v>
      </c>
      <c r="O15" s="118">
        <f>Podlaski!D16</f>
        <v>56657</v>
      </c>
      <c r="P15" s="118">
        <f>Pomorski!D16</f>
        <v>111472</v>
      </c>
      <c r="Q15" s="118">
        <f>Śląski!D16</f>
        <v>251647</v>
      </c>
      <c r="R15" s="118">
        <f>Świętokrzyski!D16</f>
        <v>72950</v>
      </c>
      <c r="S15" s="118">
        <f>WarmińskoMazurski!D16</f>
        <v>72137</v>
      </c>
      <c r="T15" s="118">
        <f>Wielkopolski!D16</f>
        <v>166356</v>
      </c>
      <c r="U15" s="118">
        <f>Zachodniopomorski!D16</f>
        <v>72800</v>
      </c>
    </row>
    <row r="16" spans="1:21" ht="27.75" customHeight="1">
      <c r="A16" s="29" t="s">
        <v>6</v>
      </c>
      <c r="B16" s="35" t="s">
        <v>140</v>
      </c>
      <c r="C16" s="117">
        <f t="shared" si="0"/>
        <v>1116390</v>
      </c>
      <c r="D16" s="118">
        <f>CENTRALA!D17</f>
        <v>0</v>
      </c>
      <c r="E16" s="117">
        <f t="shared" si="1"/>
        <v>1116390</v>
      </c>
      <c r="F16" s="118">
        <f>Dolnośląski!D17</f>
        <v>91834</v>
      </c>
      <c r="G16" s="118">
        <f>KujawskoPomorski!D17</f>
        <v>48348</v>
      </c>
      <c r="H16" s="118">
        <f>Lubelski!D17</f>
        <v>59011</v>
      </c>
      <c r="I16" s="118">
        <f>Lubuski!D17</f>
        <v>22215</v>
      </c>
      <c r="J16" s="118">
        <f>Łódzki!D17</f>
        <v>55018</v>
      </c>
      <c r="K16" s="118">
        <f>Małopolski!D17</f>
        <v>117226</v>
      </c>
      <c r="L16" s="118">
        <f>Mazowiecki!D17</f>
        <v>145062</v>
      </c>
      <c r="M16" s="118">
        <f>Opolski!D17</f>
        <v>42991</v>
      </c>
      <c r="N16" s="118">
        <f>Podkarpacki!D17</f>
        <v>87920</v>
      </c>
      <c r="O16" s="118">
        <f>Podlaski!D17</f>
        <v>27241</v>
      </c>
      <c r="P16" s="118">
        <f>Pomorski!D17</f>
        <v>44265</v>
      </c>
      <c r="Q16" s="118">
        <f>Śląski!D17</f>
        <v>189060</v>
      </c>
      <c r="R16" s="118">
        <f>Świętokrzyski!D17</f>
        <v>48109</v>
      </c>
      <c r="S16" s="118">
        <f>WarmińskoMazurski!D17</f>
        <v>35323</v>
      </c>
      <c r="T16" s="118">
        <f>Wielkopolski!D17</f>
        <v>62933</v>
      </c>
      <c r="U16" s="118">
        <f>Zachodniopomorski!D17</f>
        <v>39834</v>
      </c>
    </row>
    <row r="17" spans="1:21" ht="27.75" customHeight="1">
      <c r="A17" s="29" t="s">
        <v>7</v>
      </c>
      <c r="B17" s="35" t="s">
        <v>139</v>
      </c>
      <c r="C17" s="117">
        <f t="shared" si="0"/>
        <v>384412</v>
      </c>
      <c r="D17" s="118">
        <f>CENTRALA!D18</f>
        <v>0</v>
      </c>
      <c r="E17" s="117">
        <f t="shared" si="1"/>
        <v>384412</v>
      </c>
      <c r="F17" s="118">
        <f>Dolnośląski!D18</f>
        <v>29542</v>
      </c>
      <c r="G17" s="118">
        <f>KujawskoPomorski!D18</f>
        <v>27275</v>
      </c>
      <c r="H17" s="118">
        <f>Lubelski!D18</f>
        <v>17278</v>
      </c>
      <c r="I17" s="118">
        <f>Lubuski!D18</f>
        <v>9645</v>
      </c>
      <c r="J17" s="118">
        <f>Łódzki!D18</f>
        <v>23284</v>
      </c>
      <c r="K17" s="118">
        <f>Małopolski!D18</f>
        <v>36529</v>
      </c>
      <c r="L17" s="118">
        <f>Mazowiecki!D18</f>
        <v>40252</v>
      </c>
      <c r="M17" s="118">
        <f>Opolski!D18</f>
        <v>10297</v>
      </c>
      <c r="N17" s="118">
        <f>Podkarpacki!D18</f>
        <v>22896</v>
      </c>
      <c r="O17" s="118">
        <f>Podlaski!D18</f>
        <v>11645</v>
      </c>
      <c r="P17" s="118">
        <f>Pomorski!D18</f>
        <v>21832</v>
      </c>
      <c r="Q17" s="118">
        <f>Śląski!D18</f>
        <v>47026</v>
      </c>
      <c r="R17" s="118">
        <f>Świętokrzyski!D18</f>
        <v>19148</v>
      </c>
      <c r="S17" s="118">
        <f>WarmińskoMazurski!D18</f>
        <v>15061</v>
      </c>
      <c r="T17" s="118">
        <f>Wielkopolski!D18</f>
        <v>42335</v>
      </c>
      <c r="U17" s="118">
        <f>Zachodniopomorski!D18</f>
        <v>10367</v>
      </c>
    </row>
    <row r="18" spans="1:21" ht="27.75" customHeight="1">
      <c r="A18" s="29" t="s">
        <v>8</v>
      </c>
      <c r="B18" s="35" t="s">
        <v>135</v>
      </c>
      <c r="C18" s="117">
        <f t="shared" si="0"/>
        <v>1799691</v>
      </c>
      <c r="D18" s="118">
        <f>CENTRALA!D19</f>
        <v>0</v>
      </c>
      <c r="E18" s="117">
        <f t="shared" si="1"/>
        <v>1799691</v>
      </c>
      <c r="F18" s="118">
        <f>Dolnośląski!D19</f>
        <v>120849</v>
      </c>
      <c r="G18" s="118">
        <f>KujawskoPomorski!D19</f>
        <v>96327</v>
      </c>
      <c r="H18" s="118">
        <f>Lubelski!D19</f>
        <v>124979</v>
      </c>
      <c r="I18" s="118">
        <f>Lubuski!D19</f>
        <v>44782</v>
      </c>
      <c r="J18" s="118">
        <f>Łódzki!D19</f>
        <v>118768</v>
      </c>
      <c r="K18" s="118">
        <f>Małopolski!D19</f>
        <v>184773</v>
      </c>
      <c r="L18" s="118">
        <f>Mazowiecki!D19</f>
        <v>194260</v>
      </c>
      <c r="M18" s="118">
        <f>Opolski!D19</f>
        <v>46696</v>
      </c>
      <c r="N18" s="118">
        <f>Podkarpacki!D19</f>
        <v>108324</v>
      </c>
      <c r="O18" s="118">
        <f>Podlaski!D19</f>
        <v>64923</v>
      </c>
      <c r="P18" s="118">
        <f>Pomorski!D19</f>
        <v>103520</v>
      </c>
      <c r="Q18" s="118">
        <f>Śląski!D19</f>
        <v>205943</v>
      </c>
      <c r="R18" s="118">
        <f>Świętokrzyski!D19</f>
        <v>63775</v>
      </c>
      <c r="S18" s="118">
        <f>WarmińskoMazurski!D19</f>
        <v>84146</v>
      </c>
      <c r="T18" s="118">
        <f>Wielkopolski!D19</f>
        <v>148499</v>
      </c>
      <c r="U18" s="118">
        <f>Zachodniopomorski!D19</f>
        <v>89127</v>
      </c>
    </row>
    <row r="19" spans="1:21" ht="27.75" customHeight="1">
      <c r="A19" s="29" t="s">
        <v>9</v>
      </c>
      <c r="B19" s="35" t="s">
        <v>136</v>
      </c>
      <c r="C19" s="117">
        <f t="shared" si="0"/>
        <v>627640</v>
      </c>
      <c r="D19" s="118">
        <f>CENTRALA!D20</f>
        <v>0</v>
      </c>
      <c r="E19" s="117">
        <f t="shared" si="1"/>
        <v>627640</v>
      </c>
      <c r="F19" s="118">
        <f>Dolnośląski!D20</f>
        <v>60632</v>
      </c>
      <c r="G19" s="118">
        <f>KujawskoPomorski!D20</f>
        <v>32133</v>
      </c>
      <c r="H19" s="118">
        <f>Lubelski!D20</f>
        <v>39954</v>
      </c>
      <c r="I19" s="118">
        <f>Lubuski!D20</f>
        <v>13700</v>
      </c>
      <c r="J19" s="118">
        <f>Łódzki!D20</f>
        <v>42000</v>
      </c>
      <c r="K19" s="118">
        <f>Małopolski!D20</f>
        <v>50000</v>
      </c>
      <c r="L19" s="118">
        <f>Mazowiecki!D20</f>
        <v>102890</v>
      </c>
      <c r="M19" s="118">
        <f>Opolski!D20</f>
        <v>12700</v>
      </c>
      <c r="N19" s="118">
        <f>Podkarpacki!D20</f>
        <v>31955</v>
      </c>
      <c r="O19" s="118">
        <f>Podlaski!D20</f>
        <v>18700</v>
      </c>
      <c r="P19" s="118">
        <f>Pomorski!D20</f>
        <v>26000</v>
      </c>
      <c r="Q19" s="118">
        <f>Śląski!D20</f>
        <v>70000</v>
      </c>
      <c r="R19" s="118">
        <f>Świętokrzyski!D20</f>
        <v>25000</v>
      </c>
      <c r="S19" s="118">
        <f>WarmińskoMazurski!D20</f>
        <v>19876</v>
      </c>
      <c r="T19" s="118">
        <f>Wielkopolski!D20</f>
        <v>60000</v>
      </c>
      <c r="U19" s="118">
        <f>Zachodniopomorski!D20</f>
        <v>22100</v>
      </c>
    </row>
    <row r="20" spans="1:21" ht="27.75" customHeight="1">
      <c r="A20" s="29" t="s">
        <v>10</v>
      </c>
      <c r="B20" s="35" t="s">
        <v>141</v>
      </c>
      <c r="C20" s="117">
        <f t="shared" si="0"/>
        <v>49444</v>
      </c>
      <c r="D20" s="118">
        <f>CENTRALA!D21</f>
        <v>0</v>
      </c>
      <c r="E20" s="117">
        <f t="shared" si="1"/>
        <v>49444</v>
      </c>
      <c r="F20" s="118">
        <f>Dolnośląski!D21</f>
        <v>4401</v>
      </c>
      <c r="G20" s="118">
        <f>KujawskoPomorski!D21</f>
        <v>3443</v>
      </c>
      <c r="H20" s="118">
        <f>Lubelski!D21</f>
        <v>3200</v>
      </c>
      <c r="I20" s="118">
        <f>Lubuski!D21</f>
        <v>1557</v>
      </c>
      <c r="J20" s="118">
        <f>Łódzki!D21</f>
        <v>2350</v>
      </c>
      <c r="K20" s="118">
        <f>Małopolski!D21</f>
        <v>1701</v>
      </c>
      <c r="L20" s="118">
        <f>Mazowiecki!D21</f>
        <v>7783</v>
      </c>
      <c r="M20" s="118">
        <f>Opolski!D21</f>
        <v>1550</v>
      </c>
      <c r="N20" s="118">
        <f>Podkarpacki!D21</f>
        <v>3166</v>
      </c>
      <c r="O20" s="118">
        <f>Podlaski!D21</f>
        <v>1450</v>
      </c>
      <c r="P20" s="118">
        <f>Pomorski!D21</f>
        <v>1460</v>
      </c>
      <c r="Q20" s="118">
        <f>Śląski!D21</f>
        <v>7183</v>
      </c>
      <c r="R20" s="118">
        <f>Świętokrzyski!D21</f>
        <v>1500</v>
      </c>
      <c r="S20" s="118">
        <f>WarmińskoMazurski!D21</f>
        <v>2900</v>
      </c>
      <c r="T20" s="118">
        <f>Wielkopolski!D21</f>
        <v>3400</v>
      </c>
      <c r="U20" s="118">
        <f>Zachodniopomorski!D21</f>
        <v>2400</v>
      </c>
    </row>
    <row r="21" spans="1:21" ht="47.25" customHeight="1">
      <c r="A21" s="29" t="s">
        <v>11</v>
      </c>
      <c r="B21" s="35" t="s">
        <v>137</v>
      </c>
      <c r="C21" s="117">
        <f t="shared" si="0"/>
        <v>180978</v>
      </c>
      <c r="D21" s="118">
        <f>CENTRALA!D22</f>
        <v>0</v>
      </c>
      <c r="E21" s="117">
        <f t="shared" si="1"/>
        <v>180978</v>
      </c>
      <c r="F21" s="118">
        <f>Dolnośląski!D22</f>
        <v>13513</v>
      </c>
      <c r="G21" s="118">
        <f>KujawskoPomorski!D22</f>
        <v>12761</v>
      </c>
      <c r="H21" s="118">
        <f>Lubelski!D22</f>
        <v>9100</v>
      </c>
      <c r="I21" s="118">
        <f>Lubuski!D22</f>
        <v>5172</v>
      </c>
      <c r="J21" s="118">
        <f>Łódzki!D22</f>
        <v>11069</v>
      </c>
      <c r="K21" s="118">
        <f>Małopolski!D22</f>
        <v>13230</v>
      </c>
      <c r="L21" s="118">
        <f>Mazowiecki!D22</f>
        <v>21521</v>
      </c>
      <c r="M21" s="118">
        <f>Opolski!D22</f>
        <v>4220</v>
      </c>
      <c r="N21" s="118">
        <f>Podkarpacki!D22</f>
        <v>7496</v>
      </c>
      <c r="O21" s="118">
        <f>Podlaski!D22</f>
        <v>5522</v>
      </c>
      <c r="P21" s="118">
        <f>Pomorski!D22</f>
        <v>10616</v>
      </c>
      <c r="Q21" s="118">
        <f>Śląski!D22</f>
        <v>28501</v>
      </c>
      <c r="R21" s="118">
        <f>Świętokrzyski!D22</f>
        <v>5768</v>
      </c>
      <c r="S21" s="118">
        <f>WarmińskoMazurski!D22</f>
        <v>6575</v>
      </c>
      <c r="T21" s="118">
        <f>Wielkopolski!D22</f>
        <v>16427</v>
      </c>
      <c r="U21" s="118">
        <f>Zachodniopomorski!D22</f>
        <v>9487</v>
      </c>
    </row>
    <row r="22" spans="1:21" ht="27.75" customHeight="1">
      <c r="A22" s="29" t="s">
        <v>12</v>
      </c>
      <c r="B22" s="35" t="s">
        <v>182</v>
      </c>
      <c r="C22" s="117">
        <f t="shared" si="0"/>
        <v>1767440</v>
      </c>
      <c r="D22" s="118">
        <f>CENTRALA!D23</f>
        <v>0</v>
      </c>
      <c r="E22" s="117">
        <f t="shared" si="1"/>
        <v>1767440</v>
      </c>
      <c r="F22" s="118">
        <f>Dolnośląski!D23</f>
        <v>125175</v>
      </c>
      <c r="G22" s="118">
        <f>KujawskoPomorski!D23</f>
        <v>110364</v>
      </c>
      <c r="H22" s="118">
        <f>Lubelski!D23</f>
        <v>89899</v>
      </c>
      <c r="I22" s="118">
        <f>Lubuski!D23</f>
        <v>49370</v>
      </c>
      <c r="J22" s="118">
        <f>Łódzki!D23</f>
        <v>114857</v>
      </c>
      <c r="K22" s="118">
        <f>Małopolski!D23</f>
        <v>155372</v>
      </c>
      <c r="L22" s="118">
        <f>Mazowiecki!D23</f>
        <v>251735</v>
      </c>
      <c r="M22" s="118">
        <f>Opolski!D23</f>
        <v>38948</v>
      </c>
      <c r="N22" s="118">
        <f>Podkarpacki!D23</f>
        <v>90844</v>
      </c>
      <c r="O22" s="118">
        <f>Podlaski!D23</f>
        <v>44256</v>
      </c>
      <c r="P22" s="118">
        <f>Pomorski!D23</f>
        <v>110785</v>
      </c>
      <c r="Q22" s="118">
        <f>Śląski!D23</f>
        <v>218892</v>
      </c>
      <c r="R22" s="118">
        <f>Świętokrzyski!D23</f>
        <v>53491</v>
      </c>
      <c r="S22" s="118">
        <f>WarmińskoMazurski!D23</f>
        <v>64050</v>
      </c>
      <c r="T22" s="118">
        <f>Wielkopolski!D23</f>
        <v>168857</v>
      </c>
      <c r="U22" s="118">
        <f>Zachodniopomorski!D23</f>
        <v>80545</v>
      </c>
    </row>
    <row r="23" spans="1:21" ht="47.25" customHeight="1">
      <c r="A23" s="29" t="s">
        <v>13</v>
      </c>
      <c r="B23" s="35" t="s">
        <v>166</v>
      </c>
      <c r="C23" s="117">
        <f t="shared" si="0"/>
        <v>859937</v>
      </c>
      <c r="D23" s="118">
        <f>CENTRALA!D24</f>
        <v>0</v>
      </c>
      <c r="E23" s="117">
        <f t="shared" si="1"/>
        <v>859937</v>
      </c>
      <c r="F23" s="118">
        <f>Dolnośląski!D24</f>
        <v>71300</v>
      </c>
      <c r="G23" s="118">
        <f>KujawskoPomorski!D24</f>
        <v>42143</v>
      </c>
      <c r="H23" s="118">
        <f>Lubelski!D24</f>
        <v>43000</v>
      </c>
      <c r="I23" s="118">
        <f>Lubuski!D24</f>
        <v>26000</v>
      </c>
      <c r="J23" s="118">
        <f>Łódzki!D24</f>
        <v>56081</v>
      </c>
      <c r="K23" s="118">
        <f>Małopolski!D24</f>
        <v>74000</v>
      </c>
      <c r="L23" s="118">
        <f>Mazowiecki!D24</f>
        <v>120000</v>
      </c>
      <c r="M23" s="118">
        <f>Opolski!D24</f>
        <v>22000</v>
      </c>
      <c r="N23" s="118">
        <f>Podkarpacki!D24</f>
        <v>41000</v>
      </c>
      <c r="O23" s="118">
        <f>Podlaski!D24</f>
        <v>24500</v>
      </c>
      <c r="P23" s="118">
        <f>Pomorski!D24</f>
        <v>50000</v>
      </c>
      <c r="Q23" s="118">
        <f>Śląski!D24</f>
        <v>118100</v>
      </c>
      <c r="R23" s="118">
        <f>Świętokrzyski!D24</f>
        <v>30040</v>
      </c>
      <c r="S23" s="118">
        <f>WarmińskoMazurski!D24</f>
        <v>25200</v>
      </c>
      <c r="T23" s="118">
        <f>Wielkopolski!D24</f>
        <v>81200</v>
      </c>
      <c r="U23" s="118">
        <f>Zachodniopomorski!D24</f>
        <v>35373</v>
      </c>
    </row>
    <row r="24" spans="1:21" ht="27.75" customHeight="1">
      <c r="A24" s="30" t="s">
        <v>14</v>
      </c>
      <c r="B24" s="78" t="s">
        <v>243</v>
      </c>
      <c r="C24" s="117">
        <f t="shared" si="0"/>
        <v>7775930</v>
      </c>
      <c r="D24" s="118">
        <f>CENTRALA!D25</f>
        <v>0</v>
      </c>
      <c r="E24" s="117">
        <f t="shared" si="1"/>
        <v>7775930</v>
      </c>
      <c r="F24" s="118">
        <f>Dolnośląski!D25</f>
        <v>612239</v>
      </c>
      <c r="G24" s="118">
        <f>KujawskoPomorski!D25</f>
        <v>454554</v>
      </c>
      <c r="H24" s="118">
        <f>Lubelski!D25</f>
        <v>431338</v>
      </c>
      <c r="I24" s="118">
        <f>Lubuski!D25</f>
        <v>182513</v>
      </c>
      <c r="J24" s="118">
        <f>Łódzki!D25</f>
        <v>580125</v>
      </c>
      <c r="K24" s="118">
        <f>Małopolski!D25</f>
        <v>646312</v>
      </c>
      <c r="L24" s="118">
        <f>Mazowiecki!D25</f>
        <v>1072202</v>
      </c>
      <c r="M24" s="118">
        <f>Opolski!D25</f>
        <v>189828</v>
      </c>
      <c r="N24" s="118">
        <f>Podkarpacki!D25</f>
        <v>360000</v>
      </c>
      <c r="O24" s="118">
        <f>Podlaski!D25</f>
        <v>223147</v>
      </c>
      <c r="P24" s="118">
        <f>Pomorski!D25</f>
        <v>505000</v>
      </c>
      <c r="Q24" s="118">
        <f>Śląski!D25</f>
        <v>951482</v>
      </c>
      <c r="R24" s="118">
        <f>Świętokrzyski!D25</f>
        <v>259996</v>
      </c>
      <c r="S24" s="118">
        <f>WarmińskoMazurski!D25</f>
        <v>262013</v>
      </c>
      <c r="T24" s="118">
        <f>Wielkopolski!D25</f>
        <v>696100</v>
      </c>
      <c r="U24" s="118">
        <f>Zachodniopomorski!D25</f>
        <v>349081</v>
      </c>
    </row>
    <row r="25" spans="1:21" ht="33" customHeight="1">
      <c r="A25" s="28" t="s">
        <v>142</v>
      </c>
      <c r="B25" s="34" t="s">
        <v>168</v>
      </c>
      <c r="C25" s="117">
        <f t="shared" si="0"/>
        <v>7734628</v>
      </c>
      <c r="D25" s="118">
        <f>CENTRALA!D26</f>
        <v>0</v>
      </c>
      <c r="E25" s="117">
        <f t="shared" si="1"/>
        <v>7734628</v>
      </c>
      <c r="F25" s="118">
        <f>Dolnośląski!D26</f>
        <v>610239</v>
      </c>
      <c r="G25" s="118">
        <f>KujawskoPomorski!D26</f>
        <v>453741</v>
      </c>
      <c r="H25" s="118">
        <f>Lubelski!D26</f>
        <v>429138</v>
      </c>
      <c r="I25" s="118">
        <f>Lubuski!D26</f>
        <v>182013</v>
      </c>
      <c r="J25" s="118">
        <f>Łódzki!D26</f>
        <v>578733</v>
      </c>
      <c r="K25" s="118">
        <f>Małopolski!D26</f>
        <v>642312</v>
      </c>
      <c r="L25" s="118">
        <f>Mazowiecki!D26</f>
        <v>1064117</v>
      </c>
      <c r="M25" s="118">
        <f>Opolski!D26</f>
        <v>189018</v>
      </c>
      <c r="N25" s="118">
        <f>Podkarpacki!D26</f>
        <v>347000</v>
      </c>
      <c r="O25" s="118">
        <f>Podlaski!D26</f>
        <v>220402</v>
      </c>
      <c r="P25" s="118">
        <f>Pomorski!D26</f>
        <v>504300</v>
      </c>
      <c r="Q25" s="118">
        <f>Śląski!D26</f>
        <v>950345</v>
      </c>
      <c r="R25" s="118">
        <f>Świętokrzyski!D26</f>
        <v>259606</v>
      </c>
      <c r="S25" s="118">
        <f>WarmińskoMazurski!D26</f>
        <v>261343</v>
      </c>
      <c r="T25" s="118">
        <f>Wielkopolski!D26</f>
        <v>694100</v>
      </c>
      <c r="U25" s="118">
        <f>Zachodniopomorski!D26</f>
        <v>348221</v>
      </c>
    </row>
    <row r="26" spans="1:21" ht="33" customHeight="1">
      <c r="A26" s="79" t="s">
        <v>167</v>
      </c>
      <c r="B26" s="34" t="s">
        <v>170</v>
      </c>
      <c r="C26" s="117">
        <f t="shared" si="0"/>
        <v>31104</v>
      </c>
      <c r="D26" s="118">
        <f>CENTRALA!D27</f>
        <v>0</v>
      </c>
      <c r="E26" s="117">
        <f t="shared" si="1"/>
        <v>31104</v>
      </c>
      <c r="F26" s="118">
        <f>Dolnośląski!D27</f>
        <v>1000</v>
      </c>
      <c r="G26" s="118">
        <f>KujawskoPomorski!D27</f>
        <v>550</v>
      </c>
      <c r="H26" s="118">
        <f>Lubelski!D27</f>
        <v>2000</v>
      </c>
      <c r="I26" s="118">
        <f>Lubuski!D27</f>
        <v>300</v>
      </c>
      <c r="J26" s="118">
        <f>Łódzki!D27</f>
        <v>1134</v>
      </c>
      <c r="K26" s="118">
        <f>Małopolski!D27</f>
        <v>3000</v>
      </c>
      <c r="L26" s="118">
        <f>Mazowiecki!D27</f>
        <v>6085</v>
      </c>
      <c r="M26" s="118">
        <f>Opolski!D27</f>
        <v>700</v>
      </c>
      <c r="N26" s="118">
        <f>Podkarpacki!D27</f>
        <v>11000</v>
      </c>
      <c r="O26" s="118">
        <f>Podlaski!D27</f>
        <v>1183</v>
      </c>
      <c r="P26" s="118">
        <f>Pomorski!D27</f>
        <v>500</v>
      </c>
      <c r="Q26" s="118">
        <f>Śląski!D27</f>
        <v>966</v>
      </c>
      <c r="R26" s="118">
        <f>Świętokrzyski!D27</f>
        <v>190</v>
      </c>
      <c r="S26" s="118">
        <f>WarmińskoMazurski!D27</f>
        <v>520</v>
      </c>
      <c r="T26" s="118">
        <f>Wielkopolski!D27</f>
        <v>1500</v>
      </c>
      <c r="U26" s="118">
        <f>Zachodniopomorski!D27</f>
        <v>476</v>
      </c>
    </row>
    <row r="27" spans="1:21" ht="33" customHeight="1">
      <c r="A27" s="79" t="s">
        <v>171</v>
      </c>
      <c r="B27" s="34" t="s">
        <v>169</v>
      </c>
      <c r="C27" s="117">
        <f t="shared" si="0"/>
        <v>10198</v>
      </c>
      <c r="D27" s="118">
        <f>CENTRALA!D28</f>
        <v>0</v>
      </c>
      <c r="E27" s="117">
        <f t="shared" si="1"/>
        <v>10198</v>
      </c>
      <c r="F27" s="118">
        <f>Dolnośląski!D28</f>
        <v>1000</v>
      </c>
      <c r="G27" s="118">
        <f>KujawskoPomorski!D28</f>
        <v>263</v>
      </c>
      <c r="H27" s="118">
        <f>Lubelski!D28</f>
        <v>200</v>
      </c>
      <c r="I27" s="118">
        <f>Lubuski!D28</f>
        <v>200</v>
      </c>
      <c r="J27" s="118">
        <f>Łódzki!D28</f>
        <v>258</v>
      </c>
      <c r="K27" s="118">
        <f>Małopolski!D28</f>
        <v>1000</v>
      </c>
      <c r="L27" s="118">
        <f>Mazowiecki!D28</f>
        <v>2000</v>
      </c>
      <c r="M27" s="118">
        <f>Opolski!D28</f>
        <v>110</v>
      </c>
      <c r="N27" s="118">
        <f>Podkarpacki!D28</f>
        <v>2000</v>
      </c>
      <c r="O27" s="118">
        <f>Podlaski!D28</f>
        <v>1562</v>
      </c>
      <c r="P27" s="118">
        <f>Pomorski!D28</f>
        <v>200</v>
      </c>
      <c r="Q27" s="118">
        <f>Śląski!D28</f>
        <v>171</v>
      </c>
      <c r="R27" s="118">
        <f>Świętokrzyski!D28</f>
        <v>200</v>
      </c>
      <c r="S27" s="118">
        <f>WarmińskoMazurski!D28</f>
        <v>150</v>
      </c>
      <c r="T27" s="118">
        <f>Wielkopolski!D28</f>
        <v>500</v>
      </c>
      <c r="U27" s="118">
        <f>Zachodniopomorski!D28</f>
        <v>384</v>
      </c>
    </row>
    <row r="28" spans="1:21" ht="27.75" customHeight="1">
      <c r="A28" s="31" t="s">
        <v>15</v>
      </c>
      <c r="B28" s="36" t="s">
        <v>121</v>
      </c>
      <c r="C28" s="117">
        <f t="shared" si="0"/>
        <v>550290</v>
      </c>
      <c r="D28" s="118">
        <f>CENTRALA!D29</f>
        <v>550290</v>
      </c>
      <c r="E28" s="117">
        <f t="shared" si="1"/>
        <v>0</v>
      </c>
      <c r="F28" s="118">
        <f>Dolnośląski!D29</f>
        <v>0</v>
      </c>
      <c r="G28" s="118">
        <f>KujawskoPomorski!D29</f>
        <v>0</v>
      </c>
      <c r="H28" s="118">
        <f>Lubelski!D29</f>
        <v>0</v>
      </c>
      <c r="I28" s="118">
        <f>Lubuski!D29</f>
        <v>0</v>
      </c>
      <c r="J28" s="118">
        <f>Łódzki!D29</f>
        <v>0</v>
      </c>
      <c r="K28" s="118">
        <f>Małopolski!D29</f>
        <v>0</v>
      </c>
      <c r="L28" s="118">
        <f>Mazowiecki!D29</f>
        <v>0</v>
      </c>
      <c r="M28" s="118">
        <f>Opolski!D29</f>
        <v>0</v>
      </c>
      <c r="N28" s="118">
        <f>Podkarpacki!D29</f>
        <v>0</v>
      </c>
      <c r="O28" s="118">
        <f>Podlaski!D29</f>
        <v>0</v>
      </c>
      <c r="P28" s="118">
        <f>Pomorski!D29</f>
        <v>0</v>
      </c>
      <c r="Q28" s="118">
        <f>Śląski!D29</f>
        <v>0</v>
      </c>
      <c r="R28" s="118">
        <f>Świętokrzyski!D29</f>
        <v>0</v>
      </c>
      <c r="S28" s="118">
        <f>WarmińskoMazurski!D29</f>
        <v>0</v>
      </c>
      <c r="T28" s="118">
        <f>Wielkopolski!D29</f>
        <v>0</v>
      </c>
      <c r="U28" s="118">
        <f>Zachodniopomorski!D29</f>
        <v>0</v>
      </c>
    </row>
    <row r="29" spans="1:21" ht="47.25" customHeight="1">
      <c r="A29" s="31" t="s">
        <v>118</v>
      </c>
      <c r="B29" s="37" t="s">
        <v>172</v>
      </c>
      <c r="C29" s="117">
        <f t="shared" si="0"/>
        <v>18429</v>
      </c>
      <c r="D29" s="118">
        <f>CENTRALA!D30</f>
        <v>18429</v>
      </c>
      <c r="E29" s="117">
        <f t="shared" si="1"/>
        <v>0</v>
      </c>
      <c r="F29" s="118">
        <f>Dolnośląski!D30</f>
        <v>0</v>
      </c>
      <c r="G29" s="118">
        <f>KujawskoPomorski!D30</f>
        <v>0</v>
      </c>
      <c r="H29" s="118">
        <f>Lubelski!D30</f>
        <v>0</v>
      </c>
      <c r="I29" s="118">
        <f>Lubuski!D30</f>
        <v>0</v>
      </c>
      <c r="J29" s="118">
        <f>Łódzki!D30</f>
        <v>0</v>
      </c>
      <c r="K29" s="118">
        <f>Małopolski!D30</f>
        <v>0</v>
      </c>
      <c r="L29" s="118">
        <f>Mazowiecki!D30</f>
        <v>0</v>
      </c>
      <c r="M29" s="118">
        <f>Opolski!D30</f>
        <v>0</v>
      </c>
      <c r="N29" s="118">
        <f>Podkarpacki!D30</f>
        <v>0</v>
      </c>
      <c r="O29" s="118">
        <f>Podlaski!D30</f>
        <v>0</v>
      </c>
      <c r="P29" s="118">
        <f>Pomorski!D30</f>
        <v>0</v>
      </c>
      <c r="Q29" s="118">
        <f>Śląski!D30</f>
        <v>0</v>
      </c>
      <c r="R29" s="118">
        <f>Świętokrzyski!D30</f>
        <v>0</v>
      </c>
      <c r="S29" s="118">
        <f>WarmińskoMazurski!D30</f>
        <v>0</v>
      </c>
      <c r="T29" s="118">
        <f>Wielkopolski!D30</f>
        <v>0</v>
      </c>
      <c r="U29" s="118">
        <f>Zachodniopomorski!D30</f>
        <v>0</v>
      </c>
    </row>
    <row r="30" spans="1:21" ht="30" customHeight="1">
      <c r="A30" s="79" t="s">
        <v>173</v>
      </c>
      <c r="B30" s="34" t="s">
        <v>184</v>
      </c>
      <c r="C30" s="117">
        <f t="shared" si="0"/>
        <v>0</v>
      </c>
      <c r="D30" s="118">
        <f>CENTRALA!D31</f>
        <v>0</v>
      </c>
      <c r="E30" s="117">
        <f t="shared" si="1"/>
        <v>0</v>
      </c>
      <c r="F30" s="118">
        <f>Dolnośląski!D31</f>
        <v>0</v>
      </c>
      <c r="G30" s="118">
        <f>KujawskoPomorski!D31</f>
        <v>0</v>
      </c>
      <c r="H30" s="118">
        <f>Lubelski!D31</f>
        <v>0</v>
      </c>
      <c r="I30" s="118">
        <f>Lubuski!D31</f>
        <v>0</v>
      </c>
      <c r="J30" s="118">
        <f>Łódzki!D31</f>
        <v>0</v>
      </c>
      <c r="K30" s="118">
        <f>Małopolski!D31</f>
        <v>0</v>
      </c>
      <c r="L30" s="118">
        <f>Mazowiecki!D31</f>
        <v>0</v>
      </c>
      <c r="M30" s="118">
        <f>Opolski!D31</f>
        <v>0</v>
      </c>
      <c r="N30" s="118">
        <f>Podkarpacki!D31</f>
        <v>0</v>
      </c>
      <c r="O30" s="118">
        <f>Podlaski!D31</f>
        <v>0</v>
      </c>
      <c r="P30" s="118">
        <f>Pomorski!D31</f>
        <v>0</v>
      </c>
      <c r="Q30" s="118">
        <f>Śląski!D31</f>
        <v>0</v>
      </c>
      <c r="R30" s="118">
        <f>Świętokrzyski!D31</f>
        <v>0</v>
      </c>
      <c r="S30" s="118">
        <f>WarmińskoMazurski!D31</f>
        <v>0</v>
      </c>
      <c r="T30" s="118">
        <f>Wielkopolski!D31</f>
        <v>0</v>
      </c>
      <c r="U30" s="118">
        <f>Zachodniopomorski!D31</f>
        <v>0</v>
      </c>
    </row>
    <row r="31" spans="1:21" ht="27.75" customHeight="1">
      <c r="A31" s="31" t="s">
        <v>119</v>
      </c>
      <c r="B31" s="37" t="s">
        <v>122</v>
      </c>
      <c r="C31" s="117">
        <f t="shared" si="0"/>
        <v>0</v>
      </c>
      <c r="D31" s="118">
        <f>CENTRALA!D32</f>
        <v>0</v>
      </c>
      <c r="E31" s="117">
        <f t="shared" si="1"/>
        <v>0</v>
      </c>
      <c r="F31" s="118">
        <f>Dolnośląski!D32</f>
        <v>0</v>
      </c>
      <c r="G31" s="118">
        <f>KujawskoPomorski!D32</f>
        <v>0</v>
      </c>
      <c r="H31" s="118">
        <f>Lubelski!D32</f>
        <v>0</v>
      </c>
      <c r="I31" s="118">
        <f>Lubuski!D32</f>
        <v>0</v>
      </c>
      <c r="J31" s="118">
        <f>Łódzki!D32</f>
        <v>0</v>
      </c>
      <c r="K31" s="118">
        <f>Małopolski!D32</f>
        <v>0</v>
      </c>
      <c r="L31" s="118">
        <f>Mazowiecki!D32</f>
        <v>0</v>
      </c>
      <c r="M31" s="118">
        <f>Opolski!D32</f>
        <v>0</v>
      </c>
      <c r="N31" s="118">
        <f>Podkarpacki!D32</f>
        <v>0</v>
      </c>
      <c r="O31" s="118">
        <f>Podlaski!D32</f>
        <v>0</v>
      </c>
      <c r="P31" s="118">
        <f>Pomorski!D32</f>
        <v>0</v>
      </c>
      <c r="Q31" s="118">
        <f>Śląski!D32</f>
        <v>0</v>
      </c>
      <c r="R31" s="118">
        <f>Świętokrzyski!D32</f>
        <v>0</v>
      </c>
      <c r="S31" s="118">
        <f>WarmińskoMazurski!D32</f>
        <v>0</v>
      </c>
      <c r="T31" s="118">
        <f>Wielkopolski!D32</f>
        <v>0</v>
      </c>
      <c r="U31" s="118">
        <f>Zachodniopomorski!D32</f>
        <v>0</v>
      </c>
    </row>
    <row r="32" spans="1:21" ht="27.75" customHeight="1">
      <c r="A32" s="31" t="s">
        <v>120</v>
      </c>
      <c r="B32" s="37" t="s">
        <v>183</v>
      </c>
      <c r="C32" s="117">
        <f t="shared" si="0"/>
        <v>541768</v>
      </c>
      <c r="D32" s="118">
        <f>CENTRALA!D33</f>
        <v>0</v>
      </c>
      <c r="E32" s="117">
        <f t="shared" si="1"/>
        <v>541768</v>
      </c>
      <c r="F32" s="118">
        <f>Dolnośląski!D33</f>
        <v>55223</v>
      </c>
      <c r="G32" s="118">
        <f>KujawskoPomorski!D33</f>
        <v>20901</v>
      </c>
      <c r="H32" s="118">
        <f>Lubelski!D33</f>
        <v>32268</v>
      </c>
      <c r="I32" s="118">
        <f>Lubuski!D33</f>
        <v>6386</v>
      </c>
      <c r="J32" s="118">
        <f>Łódzki!D33</f>
        <v>75243</v>
      </c>
      <c r="K32" s="118">
        <f>Małopolski!D33</f>
        <v>20863</v>
      </c>
      <c r="L32" s="118">
        <f>Mazowiecki!D33</f>
        <v>13329</v>
      </c>
      <c r="M32" s="118">
        <f>Opolski!D33</f>
        <v>10245</v>
      </c>
      <c r="N32" s="118">
        <f>Podkarpacki!D33</f>
        <v>66942</v>
      </c>
      <c r="O32" s="118">
        <f>Podlaski!D33</f>
        <v>11157</v>
      </c>
      <c r="P32" s="118">
        <f>Pomorski!D33</f>
        <v>10522</v>
      </c>
      <c r="Q32" s="118">
        <f>Śląski!D33</f>
        <v>60579</v>
      </c>
      <c r="R32" s="118">
        <f>Świętokrzyski!D33</f>
        <v>41912</v>
      </c>
      <c r="S32" s="118">
        <f>WarmińskoMazurski!D33</f>
        <v>15080</v>
      </c>
      <c r="T32" s="118">
        <f>Wielkopolski!D33</f>
        <v>93554</v>
      </c>
      <c r="U32" s="118">
        <f>Zachodniopomorski!D33</f>
        <v>7564</v>
      </c>
    </row>
    <row r="33" spans="1:21" ht="27.75" customHeight="1">
      <c r="A33" s="31" t="s">
        <v>244</v>
      </c>
      <c r="B33" s="37" t="s">
        <v>245</v>
      </c>
      <c r="C33" s="117">
        <f>D33+E33</f>
        <v>376449</v>
      </c>
      <c r="D33" s="118">
        <f>CENTRALA!D34</f>
        <v>376449</v>
      </c>
      <c r="E33" s="117">
        <f>SUM(F33:U33)</f>
        <v>0</v>
      </c>
      <c r="F33" s="118">
        <f>Dolnośląski!D34</f>
        <v>0</v>
      </c>
      <c r="G33" s="118">
        <f>KujawskoPomorski!D34</f>
        <v>0</v>
      </c>
      <c r="H33" s="118">
        <f>Lubelski!D34</f>
        <v>0</v>
      </c>
      <c r="I33" s="118">
        <f>Lubuski!D34</f>
        <v>0</v>
      </c>
      <c r="J33" s="118">
        <f>Łódzki!D34</f>
        <v>0</v>
      </c>
      <c r="K33" s="118">
        <f>Małopolski!D34</f>
        <v>0</v>
      </c>
      <c r="L33" s="118">
        <f>Mazowiecki!D34</f>
        <v>0</v>
      </c>
      <c r="M33" s="118">
        <f>Opolski!D34</f>
        <v>0</v>
      </c>
      <c r="N33" s="118">
        <f>Podkarpacki!D34</f>
        <v>0</v>
      </c>
      <c r="O33" s="118">
        <f>Podlaski!D34</f>
        <v>0</v>
      </c>
      <c r="P33" s="118">
        <f>Pomorski!D34</f>
        <v>0</v>
      </c>
      <c r="Q33" s="118">
        <f>Śląski!D34</f>
        <v>0</v>
      </c>
      <c r="R33" s="118">
        <f>Świętokrzyski!D34</f>
        <v>0</v>
      </c>
      <c r="S33" s="118">
        <f>WarmińskoMazurski!D34</f>
        <v>0</v>
      </c>
      <c r="T33" s="118">
        <f>Wielkopolski!D34</f>
        <v>0</v>
      </c>
      <c r="U33" s="118">
        <f>Zachodniopomorski!D34</f>
        <v>0</v>
      </c>
    </row>
    <row r="34" spans="1:21" ht="33.75" customHeight="1">
      <c r="A34" s="32" t="s">
        <v>58</v>
      </c>
      <c r="B34" s="38" t="s">
        <v>59</v>
      </c>
      <c r="C34" s="117">
        <f t="shared" si="0"/>
        <v>0</v>
      </c>
      <c r="D34" s="130">
        <f>CENTRALA!D35</f>
        <v>0</v>
      </c>
      <c r="E34" s="117">
        <f t="shared" si="1"/>
        <v>0</v>
      </c>
      <c r="F34" s="118">
        <f>Dolnośląski!D35</f>
        <v>0</v>
      </c>
      <c r="G34" s="130">
        <f>KujawskoPomorski!D35</f>
        <v>0</v>
      </c>
      <c r="H34" s="130">
        <f>Lubelski!D35</f>
        <v>0</v>
      </c>
      <c r="I34" s="130">
        <f>Lubuski!D35</f>
        <v>0</v>
      </c>
      <c r="J34" s="130">
        <f>Łódzki!D35</f>
        <v>0</v>
      </c>
      <c r="K34" s="130">
        <f>Małopolski!D35</f>
        <v>0</v>
      </c>
      <c r="L34" s="130">
        <f>Mazowiecki!D35</f>
        <v>0</v>
      </c>
      <c r="M34" s="130">
        <f>Opolski!D35</f>
        <v>0</v>
      </c>
      <c r="N34" s="130">
        <f>Podkarpacki!D35</f>
        <v>0</v>
      </c>
      <c r="O34" s="130">
        <f>Podlaski!D35</f>
        <v>0</v>
      </c>
      <c r="P34" s="130">
        <f>Pomorski!D35</f>
        <v>0</v>
      </c>
      <c r="Q34" s="130">
        <f>Śląski!D35</f>
        <v>0</v>
      </c>
      <c r="R34" s="130">
        <f>Świętokrzyski!D35</f>
        <v>0</v>
      </c>
      <c r="S34" s="130">
        <f>WarmińskoMazurski!D35</f>
        <v>0</v>
      </c>
      <c r="T34" s="130">
        <f>Wielkopolski!D35</f>
        <v>0</v>
      </c>
      <c r="U34" s="130">
        <f>Zachodniopomorski!D35</f>
        <v>0</v>
      </c>
    </row>
    <row r="35" spans="1:21" ht="33.75" customHeight="1">
      <c r="A35" s="32" t="s">
        <v>57</v>
      </c>
      <c r="B35" s="38" t="s">
        <v>60</v>
      </c>
      <c r="C35" s="117">
        <f t="shared" si="0"/>
        <v>1842064</v>
      </c>
      <c r="D35" s="130">
        <f>CENTRALA!D36</f>
        <v>0</v>
      </c>
      <c r="E35" s="117">
        <f t="shared" si="1"/>
        <v>1842064</v>
      </c>
      <c r="F35" s="118">
        <f>Dolnośląski!D36</f>
        <v>139214</v>
      </c>
      <c r="G35" s="130">
        <f>KujawskoPomorski!D36</f>
        <v>109515</v>
      </c>
      <c r="H35" s="130">
        <f>Lubelski!D36</f>
        <v>112856</v>
      </c>
      <c r="I35" s="130">
        <f>Lubuski!D36</f>
        <v>65338</v>
      </c>
      <c r="J35" s="130">
        <f>Łódzki!D36</f>
        <v>121112</v>
      </c>
      <c r="K35" s="130">
        <f>Małopolski!D36</f>
        <v>141204</v>
      </c>
      <c r="L35" s="130">
        <f>Mazowiecki!D36</f>
        <v>228771</v>
      </c>
      <c r="M35" s="130">
        <f>Opolski!D36</f>
        <v>51973</v>
      </c>
      <c r="N35" s="130">
        <f>Podkarpacki!D36</f>
        <v>106590</v>
      </c>
      <c r="O35" s="130">
        <f>Podlaski!D36</f>
        <v>69050</v>
      </c>
      <c r="P35" s="130">
        <f>Pomorski!D36</f>
        <v>104110</v>
      </c>
      <c r="Q35" s="130">
        <f>Śląski!D36</f>
        <v>198241</v>
      </c>
      <c r="R35" s="130">
        <f>Świętokrzyski!D36</f>
        <v>56428</v>
      </c>
      <c r="S35" s="130">
        <f>WarmińskoMazurski!D36</f>
        <v>91814</v>
      </c>
      <c r="T35" s="130">
        <f>Wielkopolski!D36</f>
        <v>145896</v>
      </c>
      <c r="U35" s="130">
        <f>Zachodniopomorski!D36</f>
        <v>99952</v>
      </c>
    </row>
    <row r="36" spans="1:21" ht="40.5">
      <c r="A36" s="32" t="s">
        <v>174</v>
      </c>
      <c r="B36" s="38" t="s">
        <v>175</v>
      </c>
      <c r="C36" s="117">
        <f t="shared" si="0"/>
        <v>10901083</v>
      </c>
      <c r="D36" s="130">
        <f>CENTRALA!D37</f>
        <v>0</v>
      </c>
      <c r="E36" s="117">
        <f t="shared" si="1"/>
        <v>10901083</v>
      </c>
      <c r="F36" s="118">
        <f>Dolnośląski!D37</f>
        <v>840312</v>
      </c>
      <c r="G36" s="130">
        <f>KujawskoPomorski!D37</f>
        <v>625611</v>
      </c>
      <c r="H36" s="130">
        <f>Lubelski!D37</f>
        <v>599946</v>
      </c>
      <c r="I36" s="130">
        <f>Lubuski!D37</f>
        <v>254464</v>
      </c>
      <c r="J36" s="130">
        <f>Łódzki!D37</f>
        <v>792986</v>
      </c>
      <c r="K36" s="130">
        <f>Małopolski!D37</f>
        <v>964558</v>
      </c>
      <c r="L36" s="130">
        <f>Mazowiecki!D37</f>
        <v>1536899</v>
      </c>
      <c r="M36" s="130">
        <f>Opolski!D37</f>
        <v>258400</v>
      </c>
      <c r="N36" s="130">
        <f>Podkarpacki!D37</f>
        <v>534482</v>
      </c>
      <c r="O36" s="130">
        <f>Podlaski!D37</f>
        <v>320115</v>
      </c>
      <c r="P36" s="130">
        <f>Pomorski!D37</f>
        <v>669118</v>
      </c>
      <c r="Q36" s="130">
        <f>Śląski!D37</f>
        <v>1340525</v>
      </c>
      <c r="R36" s="130">
        <f>Świętokrzyski!D37</f>
        <v>361783</v>
      </c>
      <c r="S36" s="130">
        <f>WarmińskoMazurski!D37</f>
        <v>370022</v>
      </c>
      <c r="T36" s="130">
        <f>Wielkopolski!D37</f>
        <v>947681</v>
      </c>
      <c r="U36" s="130">
        <f>Zachodniopomorski!D37</f>
        <v>484181</v>
      </c>
    </row>
    <row r="37" spans="1:21" ht="20.25">
      <c r="A37" s="26" t="s">
        <v>16</v>
      </c>
      <c r="B37" s="46" t="s">
        <v>251</v>
      </c>
      <c r="C37" s="119">
        <f t="shared" si="0"/>
        <v>722603</v>
      </c>
      <c r="D37" s="119">
        <f>CENTRALA!D38</f>
        <v>224286</v>
      </c>
      <c r="E37" s="119">
        <f t="shared" si="1"/>
        <v>498317</v>
      </c>
      <c r="F37" s="119">
        <f>Dolnośląski!D38</f>
        <v>38074</v>
      </c>
      <c r="G37" s="119">
        <f>KujawskoPomorski!D38</f>
        <v>25922</v>
      </c>
      <c r="H37" s="119">
        <f>Lubelski!D38</f>
        <v>24675</v>
      </c>
      <c r="I37" s="119">
        <f>Lubuski!D38</f>
        <v>17160</v>
      </c>
      <c r="J37" s="119">
        <f>Łódzki!D38</f>
        <v>29974</v>
      </c>
      <c r="K37" s="119">
        <f>Małopolski!D38</f>
        <v>40427</v>
      </c>
      <c r="L37" s="119">
        <f>Mazowiecki!D38</f>
        <v>68755</v>
      </c>
      <c r="M37" s="119">
        <f>Opolski!D38</f>
        <v>17796</v>
      </c>
      <c r="N37" s="119">
        <f>Podkarpacki!D38</f>
        <v>25994</v>
      </c>
      <c r="O37" s="119">
        <f>Podlaski!D38</f>
        <v>15252</v>
      </c>
      <c r="P37" s="119">
        <f>Pomorski!D38</f>
        <v>32665</v>
      </c>
      <c r="Q37" s="119">
        <f>Śląski!D38</f>
        <v>62100</v>
      </c>
      <c r="R37" s="119">
        <f>Świętokrzyski!D38</f>
        <v>17275</v>
      </c>
      <c r="S37" s="119">
        <f>WarmińskoMazurski!D38</f>
        <v>18609</v>
      </c>
      <c r="T37" s="119">
        <f>Wielkopolski!D38</f>
        <v>42527</v>
      </c>
      <c r="U37" s="119">
        <f>Zachodniopomorski!D38</f>
        <v>21112</v>
      </c>
    </row>
    <row r="38" spans="1:21" ht="27.75" customHeight="1">
      <c r="A38" s="31" t="s">
        <v>17</v>
      </c>
      <c r="B38" s="40" t="s">
        <v>18</v>
      </c>
      <c r="C38" s="117">
        <f t="shared" si="0"/>
        <v>28879</v>
      </c>
      <c r="D38" s="118">
        <f>CENTRALA!D39</f>
        <v>5152</v>
      </c>
      <c r="E38" s="117">
        <f t="shared" si="1"/>
        <v>23727</v>
      </c>
      <c r="F38" s="118">
        <f>Dolnośląski!D39</f>
        <v>1813</v>
      </c>
      <c r="G38" s="118">
        <f>KujawskoPomorski!D39</f>
        <v>1252</v>
      </c>
      <c r="H38" s="118">
        <f>Lubelski!D39</f>
        <v>848</v>
      </c>
      <c r="I38" s="118">
        <f>Lubuski!D39</f>
        <v>737</v>
      </c>
      <c r="J38" s="118">
        <f>Łódzki!D39</f>
        <v>1196</v>
      </c>
      <c r="K38" s="118">
        <f>Małopolski!D39</f>
        <v>1699</v>
      </c>
      <c r="L38" s="118">
        <f>Mazowiecki!D39</f>
        <v>2932</v>
      </c>
      <c r="M38" s="118">
        <f>Opolski!D39</f>
        <v>998</v>
      </c>
      <c r="N38" s="118">
        <f>Podkarpacki!D39</f>
        <v>1311</v>
      </c>
      <c r="O38" s="118">
        <f>Podlaski!D39</f>
        <v>698</v>
      </c>
      <c r="P38" s="118">
        <f>Pomorski!D39</f>
        <v>1796</v>
      </c>
      <c r="Q38" s="118">
        <f>Śląski!D39</f>
        <v>3085</v>
      </c>
      <c r="R38" s="118">
        <f>Świętokrzyski!D39</f>
        <v>946</v>
      </c>
      <c r="S38" s="118">
        <f>WarmińskoMazurski!D39</f>
        <v>888</v>
      </c>
      <c r="T38" s="118">
        <f>Wielkopolski!D39</f>
        <v>2520</v>
      </c>
      <c r="U38" s="118">
        <f>Zachodniopomorski!D39</f>
        <v>1008</v>
      </c>
    </row>
    <row r="39" spans="1:21" ht="27.75" customHeight="1">
      <c r="A39" s="31" t="s">
        <v>19</v>
      </c>
      <c r="B39" s="40" t="s">
        <v>20</v>
      </c>
      <c r="C39" s="117">
        <f t="shared" si="0"/>
        <v>178534</v>
      </c>
      <c r="D39" s="118">
        <f>CENTRALA!D40</f>
        <v>107864</v>
      </c>
      <c r="E39" s="117">
        <f t="shared" si="1"/>
        <v>70670</v>
      </c>
      <c r="F39" s="118">
        <f>Dolnośląski!D40</f>
        <v>4304</v>
      </c>
      <c r="G39" s="118">
        <f>KujawskoPomorski!D40</f>
        <v>3593</v>
      </c>
      <c r="H39" s="118">
        <f>Lubelski!D40</f>
        <v>3267</v>
      </c>
      <c r="I39" s="118">
        <f>Lubuski!D40</f>
        <v>2802</v>
      </c>
      <c r="J39" s="118">
        <f>Łódzki!D40</f>
        <v>5332</v>
      </c>
      <c r="K39" s="118">
        <f>Małopolski!D40</f>
        <v>5578</v>
      </c>
      <c r="L39" s="118">
        <f>Mazowiecki!D40</f>
        <v>12147</v>
      </c>
      <c r="M39" s="118">
        <f>Opolski!D40</f>
        <v>2239</v>
      </c>
      <c r="N39" s="118">
        <f>Podkarpacki!D40</f>
        <v>3694</v>
      </c>
      <c r="O39" s="118">
        <f>Podlaski!D40</f>
        <v>1070</v>
      </c>
      <c r="P39" s="118">
        <f>Pomorski!D40</f>
        <v>3440</v>
      </c>
      <c r="Q39" s="118">
        <f>Śląski!D40</f>
        <v>7860</v>
      </c>
      <c r="R39" s="118">
        <f>Świętokrzyski!D40</f>
        <v>2085</v>
      </c>
      <c r="S39" s="118">
        <f>WarmińskoMazurski!D40</f>
        <v>2035</v>
      </c>
      <c r="T39" s="118">
        <f>Wielkopolski!D40</f>
        <v>8680</v>
      </c>
      <c r="U39" s="118">
        <f>Zachodniopomorski!D40</f>
        <v>2544</v>
      </c>
    </row>
    <row r="40" spans="1:21" ht="27.75" customHeight="1">
      <c r="A40" s="31" t="s">
        <v>21</v>
      </c>
      <c r="B40" s="41" t="s">
        <v>252</v>
      </c>
      <c r="C40" s="117">
        <f t="shared" si="0"/>
        <v>5551</v>
      </c>
      <c r="D40" s="118">
        <f>CENTRALA!D41</f>
        <v>655</v>
      </c>
      <c r="E40" s="117">
        <f t="shared" si="1"/>
        <v>4896</v>
      </c>
      <c r="F40" s="118">
        <f>Dolnośląski!D41</f>
        <v>675</v>
      </c>
      <c r="G40" s="118">
        <f>KujawskoPomorski!D41</f>
        <v>197</v>
      </c>
      <c r="H40" s="118">
        <f>Lubelski!D41</f>
        <v>251</v>
      </c>
      <c r="I40" s="118">
        <f>Lubuski!D41</f>
        <v>175</v>
      </c>
      <c r="J40" s="118">
        <f>Łódzki!D41</f>
        <v>309</v>
      </c>
      <c r="K40" s="118">
        <f>Małopolski!D41</f>
        <v>281</v>
      </c>
      <c r="L40" s="118">
        <f>Mazowiecki!D41</f>
        <v>482</v>
      </c>
      <c r="M40" s="118">
        <f>Opolski!D41</f>
        <v>171</v>
      </c>
      <c r="N40" s="118">
        <f>Podkarpacki!D41</f>
        <v>139</v>
      </c>
      <c r="O40" s="118">
        <f>Podlaski!D41</f>
        <v>239</v>
      </c>
      <c r="P40" s="118">
        <f>Pomorski!D41</f>
        <v>302</v>
      </c>
      <c r="Q40" s="118">
        <f>Śląski!D41</f>
        <v>709</v>
      </c>
      <c r="R40" s="118">
        <f>Świętokrzyski!D41</f>
        <v>60</v>
      </c>
      <c r="S40" s="118">
        <f>WarmińskoMazurski!D41</f>
        <v>116</v>
      </c>
      <c r="T40" s="118">
        <f>Wielkopolski!D41</f>
        <v>538</v>
      </c>
      <c r="U40" s="118">
        <f>Zachodniopomorski!D41</f>
        <v>252</v>
      </c>
    </row>
    <row r="41" spans="1:21" ht="23.25">
      <c r="A41" s="42" t="s">
        <v>39</v>
      </c>
      <c r="B41" s="43" t="s">
        <v>32</v>
      </c>
      <c r="C41" s="117">
        <f t="shared" si="0"/>
        <v>698</v>
      </c>
      <c r="D41" s="118">
        <f>CENTRALA!D42</f>
        <v>105</v>
      </c>
      <c r="E41" s="117">
        <f t="shared" si="1"/>
        <v>593</v>
      </c>
      <c r="F41" s="118">
        <f>Dolnośląski!D42</f>
        <v>95</v>
      </c>
      <c r="G41" s="118">
        <f>KujawskoPomorski!D42</f>
        <v>36</v>
      </c>
      <c r="H41" s="118">
        <f>Lubelski!D42</f>
        <v>30</v>
      </c>
      <c r="I41" s="118">
        <f>Lubuski!D42</f>
        <v>31</v>
      </c>
      <c r="J41" s="118">
        <f>Łódzki!D42</f>
        <v>14</v>
      </c>
      <c r="K41" s="118">
        <f>Małopolski!D42</f>
        <v>24</v>
      </c>
      <c r="L41" s="118">
        <f>Mazowiecki!D42</f>
        <v>29</v>
      </c>
      <c r="M41" s="118">
        <f>Opolski!D42</f>
        <v>0</v>
      </c>
      <c r="N41" s="118">
        <f>Podkarpacki!D42</f>
        <v>27</v>
      </c>
      <c r="O41" s="118">
        <f>Podlaski!D42</f>
        <v>19</v>
      </c>
      <c r="P41" s="118">
        <f>Pomorski!D42</f>
        <v>50</v>
      </c>
      <c r="Q41" s="118">
        <f>Śląski!D42</f>
        <v>115</v>
      </c>
      <c r="R41" s="118">
        <f>Świętokrzyski!D42</f>
        <v>7</v>
      </c>
      <c r="S41" s="118">
        <f>WarmińskoMazurski!D42</f>
        <v>37</v>
      </c>
      <c r="T41" s="118">
        <f>Wielkopolski!D42</f>
        <v>50</v>
      </c>
      <c r="U41" s="118">
        <f>Zachodniopomorski!D42</f>
        <v>29</v>
      </c>
    </row>
    <row r="42" spans="1:21" ht="23.25">
      <c r="A42" s="42" t="s">
        <v>40</v>
      </c>
      <c r="B42" s="44" t="s">
        <v>33</v>
      </c>
      <c r="C42" s="117">
        <f t="shared" si="0"/>
        <v>670</v>
      </c>
      <c r="D42" s="118">
        <f>CENTRALA!D43</f>
        <v>105</v>
      </c>
      <c r="E42" s="117">
        <f t="shared" si="1"/>
        <v>565</v>
      </c>
      <c r="F42" s="118">
        <f>Dolnośląski!D43</f>
        <v>70</v>
      </c>
      <c r="G42" s="118">
        <f>KujawskoPomorski!D43</f>
        <v>36</v>
      </c>
      <c r="H42" s="118">
        <f>Lubelski!D43</f>
        <v>30</v>
      </c>
      <c r="I42" s="118">
        <f>Lubuski!D43</f>
        <v>31</v>
      </c>
      <c r="J42" s="118">
        <f>Łódzki!D43</f>
        <v>14</v>
      </c>
      <c r="K42" s="118">
        <f>Małopolski!D43</f>
        <v>24</v>
      </c>
      <c r="L42" s="118">
        <f>Mazowiecki!D43</f>
        <v>29</v>
      </c>
      <c r="M42" s="118">
        <f>Opolski!D43</f>
        <v>0</v>
      </c>
      <c r="N42" s="118">
        <f>Podkarpacki!D43</f>
        <v>27</v>
      </c>
      <c r="O42" s="118">
        <f>Podlaski!D43</f>
        <v>19</v>
      </c>
      <c r="P42" s="118">
        <f>Pomorski!D43</f>
        <v>50</v>
      </c>
      <c r="Q42" s="118">
        <f>Śląski!D43</f>
        <v>115</v>
      </c>
      <c r="R42" s="118">
        <f>Świętokrzyski!D43</f>
        <v>7</v>
      </c>
      <c r="S42" s="118">
        <f>WarmińskoMazurski!D43</f>
        <v>34</v>
      </c>
      <c r="T42" s="118">
        <f>Wielkopolski!D43</f>
        <v>50</v>
      </c>
      <c r="U42" s="118">
        <f>Zachodniopomorski!D43</f>
        <v>29</v>
      </c>
    </row>
    <row r="43" spans="1:21" ht="23.25">
      <c r="A43" s="42" t="s">
        <v>41</v>
      </c>
      <c r="B43" s="43" t="s">
        <v>34</v>
      </c>
      <c r="C43" s="117">
        <f t="shared" si="0"/>
        <v>631</v>
      </c>
      <c r="D43" s="118">
        <f>CENTRALA!D44</f>
        <v>94</v>
      </c>
      <c r="E43" s="117">
        <f t="shared" si="1"/>
        <v>537</v>
      </c>
      <c r="F43" s="118">
        <f>Dolnośląski!D44</f>
        <v>71</v>
      </c>
      <c r="G43" s="118">
        <f>KujawskoPomorski!D44</f>
        <v>14</v>
      </c>
      <c r="H43" s="118">
        <f>Lubelski!D44</f>
        <v>0</v>
      </c>
      <c r="I43" s="118">
        <f>Lubuski!D44</f>
        <v>0</v>
      </c>
      <c r="J43" s="118">
        <f>Łódzki!D44</f>
        <v>18</v>
      </c>
      <c r="K43" s="118">
        <f>Małopolski!D44</f>
        <v>52</v>
      </c>
      <c r="L43" s="118">
        <f>Mazowiecki!D44</f>
        <v>42</v>
      </c>
      <c r="M43" s="118">
        <f>Opolski!D44</f>
        <v>8</v>
      </c>
      <c r="N43" s="118">
        <f>Podkarpacki!D44</f>
        <v>13</v>
      </c>
      <c r="O43" s="118">
        <f>Podlaski!D44</f>
        <v>52</v>
      </c>
      <c r="P43" s="118">
        <f>Pomorski!D44</f>
        <v>0</v>
      </c>
      <c r="Q43" s="118">
        <f>Śląski!D44</f>
        <v>9</v>
      </c>
      <c r="R43" s="118">
        <f>Świętokrzyski!D44</f>
        <v>17</v>
      </c>
      <c r="S43" s="118">
        <f>WarmińskoMazurski!D44</f>
        <v>2</v>
      </c>
      <c r="T43" s="118">
        <f>Wielkopolski!D44</f>
        <v>233</v>
      </c>
      <c r="U43" s="118">
        <f>Zachodniopomorski!D44</f>
        <v>6</v>
      </c>
    </row>
    <row r="44" spans="1:21" ht="23.25">
      <c r="A44" s="42" t="s">
        <v>42</v>
      </c>
      <c r="B44" s="43" t="s">
        <v>35</v>
      </c>
      <c r="C44" s="117">
        <f t="shared" si="0"/>
        <v>34</v>
      </c>
      <c r="D44" s="118">
        <f>CENTRALA!D45</f>
        <v>17</v>
      </c>
      <c r="E44" s="117">
        <f t="shared" si="1"/>
        <v>17</v>
      </c>
      <c r="F44" s="118">
        <f>Dolnośląski!D45</f>
        <v>1</v>
      </c>
      <c r="G44" s="118">
        <f>KujawskoPomorski!D45</f>
        <v>0</v>
      </c>
      <c r="H44" s="118">
        <f>Lubelski!D45</f>
        <v>0</v>
      </c>
      <c r="I44" s="118">
        <f>Lubuski!D45</f>
        <v>0</v>
      </c>
      <c r="J44" s="118">
        <f>Łódzki!D45</f>
        <v>0</v>
      </c>
      <c r="K44" s="118">
        <f>Małopolski!D45</f>
        <v>0</v>
      </c>
      <c r="L44" s="118">
        <f>Mazowiecki!D45</f>
        <v>0</v>
      </c>
      <c r="M44" s="118">
        <f>Opolski!D45</f>
        <v>0</v>
      </c>
      <c r="N44" s="118">
        <f>Podkarpacki!D45</f>
        <v>0</v>
      </c>
      <c r="O44" s="118">
        <f>Podlaski!D45</f>
        <v>0</v>
      </c>
      <c r="P44" s="118">
        <f>Pomorski!D45</f>
        <v>6</v>
      </c>
      <c r="Q44" s="118">
        <f>Śląski!D45</f>
        <v>10</v>
      </c>
      <c r="R44" s="118">
        <f>Świętokrzyski!D45</f>
        <v>0</v>
      </c>
      <c r="S44" s="118">
        <f>WarmińskoMazurski!D45</f>
        <v>0</v>
      </c>
      <c r="T44" s="118">
        <f>Wielkopolski!D45</f>
        <v>0</v>
      </c>
      <c r="U44" s="118">
        <f>Zachodniopomorski!D45</f>
        <v>0</v>
      </c>
    </row>
    <row r="45" spans="1:21" ht="23.25">
      <c r="A45" s="42" t="s">
        <v>43</v>
      </c>
      <c r="B45" s="43" t="s">
        <v>36</v>
      </c>
      <c r="C45" s="117">
        <f t="shared" si="0"/>
        <v>0</v>
      </c>
      <c r="D45" s="118">
        <f>CENTRALA!D46</f>
        <v>0</v>
      </c>
      <c r="E45" s="117">
        <f t="shared" si="1"/>
        <v>0</v>
      </c>
      <c r="F45" s="118">
        <f>Dolnośląski!D46</f>
        <v>0</v>
      </c>
      <c r="G45" s="118">
        <f>KujawskoPomorski!D46</f>
        <v>0</v>
      </c>
      <c r="H45" s="118">
        <f>Lubelski!D46</f>
        <v>0</v>
      </c>
      <c r="I45" s="118">
        <f>Lubuski!D46</f>
        <v>0</v>
      </c>
      <c r="J45" s="118">
        <f>Łódzki!D46</f>
        <v>0</v>
      </c>
      <c r="K45" s="118">
        <f>Małopolski!D46</f>
        <v>0</v>
      </c>
      <c r="L45" s="118">
        <f>Mazowiecki!D46</f>
        <v>0</v>
      </c>
      <c r="M45" s="118">
        <f>Opolski!D46</f>
        <v>0</v>
      </c>
      <c r="N45" s="118">
        <f>Podkarpacki!D46</f>
        <v>0</v>
      </c>
      <c r="O45" s="118">
        <f>Podlaski!D46</f>
        <v>0</v>
      </c>
      <c r="P45" s="118">
        <f>Pomorski!D46</f>
        <v>0</v>
      </c>
      <c r="Q45" s="118">
        <f>Śląski!D46</f>
        <v>0</v>
      </c>
      <c r="R45" s="118">
        <f>Świętokrzyski!D46</f>
        <v>0</v>
      </c>
      <c r="S45" s="118">
        <f>WarmińskoMazurski!D46</f>
        <v>0</v>
      </c>
      <c r="T45" s="118">
        <f>Wielkopolski!D46</f>
        <v>0</v>
      </c>
      <c r="U45" s="118">
        <f>Zachodniopomorski!D46</f>
        <v>0</v>
      </c>
    </row>
    <row r="46" spans="1:21" ht="23.25">
      <c r="A46" s="42" t="s">
        <v>44</v>
      </c>
      <c r="B46" s="43" t="s">
        <v>37</v>
      </c>
      <c r="C46" s="117">
        <f t="shared" si="0"/>
        <v>3824</v>
      </c>
      <c r="D46" s="118">
        <f>CENTRALA!D47</f>
        <v>324</v>
      </c>
      <c r="E46" s="117">
        <f t="shared" si="1"/>
        <v>3500</v>
      </c>
      <c r="F46" s="118">
        <f>Dolnośląski!D47</f>
        <v>507</v>
      </c>
      <c r="G46" s="118">
        <f>KujawskoPomorski!D47</f>
        <v>142</v>
      </c>
      <c r="H46" s="118">
        <f>Lubelski!D47</f>
        <v>213</v>
      </c>
      <c r="I46" s="118">
        <f>Lubuski!D47</f>
        <v>119</v>
      </c>
      <c r="J46" s="118">
        <f>Łódzki!D47</f>
        <v>273</v>
      </c>
      <c r="K46" s="118">
        <f>Małopolski!D47</f>
        <v>150</v>
      </c>
      <c r="L46" s="118">
        <f>Mazowiecki!D47</f>
        <v>382</v>
      </c>
      <c r="M46" s="118">
        <f>Opolski!D47</f>
        <v>157</v>
      </c>
      <c r="N46" s="118">
        <f>Podkarpacki!D47</f>
        <v>64</v>
      </c>
      <c r="O46" s="118">
        <f>Podlaski!D47</f>
        <v>162</v>
      </c>
      <c r="P46" s="118">
        <f>Pomorski!D47</f>
        <v>226</v>
      </c>
      <c r="Q46" s="118">
        <f>Śląski!D47</f>
        <v>553</v>
      </c>
      <c r="R46" s="118">
        <f>Świętokrzyski!D47</f>
        <v>36</v>
      </c>
      <c r="S46" s="118">
        <f>WarmińskoMazurski!D47</f>
        <v>74</v>
      </c>
      <c r="T46" s="118">
        <f>Wielkopolski!D47</f>
        <v>249</v>
      </c>
      <c r="U46" s="118">
        <f>Zachodniopomorski!D47</f>
        <v>193</v>
      </c>
    </row>
    <row r="47" spans="1:21" ht="23.25">
      <c r="A47" s="42" t="s">
        <v>45</v>
      </c>
      <c r="B47" s="43" t="s">
        <v>38</v>
      </c>
      <c r="C47" s="117">
        <f t="shared" si="0"/>
        <v>364</v>
      </c>
      <c r="D47" s="118">
        <f>CENTRALA!D48</f>
        <v>115</v>
      </c>
      <c r="E47" s="117">
        <f t="shared" si="1"/>
        <v>249</v>
      </c>
      <c r="F47" s="118">
        <f>Dolnośląski!D48</f>
        <v>1</v>
      </c>
      <c r="G47" s="118">
        <f>KujawskoPomorski!D48</f>
        <v>5</v>
      </c>
      <c r="H47" s="118">
        <f>Lubelski!D48</f>
        <v>8</v>
      </c>
      <c r="I47" s="118">
        <f>Lubuski!D48</f>
        <v>25</v>
      </c>
      <c r="J47" s="118">
        <f>Łódzki!D48</f>
        <v>4</v>
      </c>
      <c r="K47" s="118">
        <f>Małopolski!D48</f>
        <v>55</v>
      </c>
      <c r="L47" s="118">
        <f>Mazowiecki!D48</f>
        <v>29</v>
      </c>
      <c r="M47" s="118">
        <f>Opolski!D48</f>
        <v>6</v>
      </c>
      <c r="N47" s="118">
        <f>Podkarpacki!D48</f>
        <v>35</v>
      </c>
      <c r="O47" s="118">
        <f>Podlaski!D48</f>
        <v>6</v>
      </c>
      <c r="P47" s="118">
        <f>Pomorski!D48</f>
        <v>20</v>
      </c>
      <c r="Q47" s="118">
        <f>Śląski!D48</f>
        <v>22</v>
      </c>
      <c r="R47" s="118">
        <f>Świętokrzyski!D48</f>
        <v>0</v>
      </c>
      <c r="S47" s="118">
        <f>WarmińskoMazurski!D48</f>
        <v>3</v>
      </c>
      <c r="T47" s="118">
        <f>Wielkopolski!D48</f>
        <v>6</v>
      </c>
      <c r="U47" s="118">
        <f>Zachodniopomorski!D48</f>
        <v>24</v>
      </c>
    </row>
    <row r="48" spans="1:21" ht="27.75" customHeight="1">
      <c r="A48" s="31" t="s">
        <v>22</v>
      </c>
      <c r="B48" s="40" t="s">
        <v>176</v>
      </c>
      <c r="C48" s="117">
        <f t="shared" si="0"/>
        <v>316802</v>
      </c>
      <c r="D48" s="118">
        <f>CENTRALA!D49</f>
        <v>32829</v>
      </c>
      <c r="E48" s="117">
        <f t="shared" si="1"/>
        <v>283973</v>
      </c>
      <c r="F48" s="118">
        <f>Dolnośląski!D49</f>
        <v>20532</v>
      </c>
      <c r="G48" s="118">
        <f>KujawskoPomorski!D49</f>
        <v>14414</v>
      </c>
      <c r="H48" s="118">
        <f>Lubelski!D49</f>
        <v>15052</v>
      </c>
      <c r="I48" s="118">
        <f>Lubuski!D49</f>
        <v>8514</v>
      </c>
      <c r="J48" s="118">
        <f>Łódzki!D49</f>
        <v>17541</v>
      </c>
      <c r="K48" s="118">
        <f>Małopolski!D49</f>
        <v>22235</v>
      </c>
      <c r="L48" s="118">
        <f>Mazowiecki!D49</f>
        <v>40741</v>
      </c>
      <c r="M48" s="118">
        <f>Opolski!D49</f>
        <v>8678</v>
      </c>
      <c r="N48" s="118">
        <f>Podkarpacki!D49</f>
        <v>13665</v>
      </c>
      <c r="O48" s="118">
        <f>Podlaski!D49</f>
        <v>9670</v>
      </c>
      <c r="P48" s="118">
        <f>Pomorski!D49</f>
        <v>18522</v>
      </c>
      <c r="Q48" s="118">
        <f>Śląski!D49</f>
        <v>37188</v>
      </c>
      <c r="R48" s="118">
        <f>Świętokrzyski!D49</f>
        <v>10453</v>
      </c>
      <c r="S48" s="118">
        <f>WarmińskoMazurski!D49</f>
        <v>10966</v>
      </c>
      <c r="T48" s="118">
        <f>Wielkopolski!D49</f>
        <v>22935</v>
      </c>
      <c r="U48" s="118">
        <f>Zachodniopomorski!D49</f>
        <v>12867</v>
      </c>
    </row>
    <row r="49" spans="1:21" ht="23.25">
      <c r="A49" s="42" t="s">
        <v>177</v>
      </c>
      <c r="B49" s="43" t="s">
        <v>178</v>
      </c>
      <c r="C49" s="117">
        <f t="shared" si="0"/>
        <v>1366</v>
      </c>
      <c r="D49" s="118">
        <f>CENTRALA!D50</f>
        <v>256</v>
      </c>
      <c r="E49" s="117">
        <f t="shared" si="1"/>
        <v>1110</v>
      </c>
      <c r="F49" s="118">
        <f>Dolnośląski!D50</f>
        <v>100</v>
      </c>
      <c r="G49" s="118">
        <f>KujawskoPomorski!D50</f>
        <v>20</v>
      </c>
      <c r="H49" s="118">
        <f>Lubelski!D50</f>
        <v>144</v>
      </c>
      <c r="I49" s="118">
        <f>Lubuski!D50</f>
        <v>43</v>
      </c>
      <c r="J49" s="118">
        <f>Łódzki!D50</f>
        <v>90</v>
      </c>
      <c r="K49" s="118">
        <f>Małopolski!D50</f>
        <v>24</v>
      </c>
      <c r="L49" s="118">
        <f>Mazowiecki!D50</f>
        <v>71</v>
      </c>
      <c r="M49" s="118">
        <f>Opolski!D50</f>
        <v>20</v>
      </c>
      <c r="N49" s="118">
        <f>Podkarpacki!D50</f>
        <v>10</v>
      </c>
      <c r="O49" s="118">
        <f>Podlaski!D50</f>
        <v>0</v>
      </c>
      <c r="P49" s="118">
        <f>Pomorski!D50</f>
        <v>100</v>
      </c>
      <c r="Q49" s="118">
        <f>Śląski!D50</f>
        <v>250</v>
      </c>
      <c r="R49" s="118">
        <f>Świętokrzyski!D50</f>
        <v>35</v>
      </c>
      <c r="S49" s="118">
        <f>WarmińskoMazurski!D50</f>
        <v>30</v>
      </c>
      <c r="T49" s="118">
        <f>Wielkopolski!D50</f>
        <v>123</v>
      </c>
      <c r="U49" s="118">
        <f>Zachodniopomorski!D50</f>
        <v>50</v>
      </c>
    </row>
    <row r="50" spans="1:21" ht="27.75" customHeight="1">
      <c r="A50" s="31" t="s">
        <v>23</v>
      </c>
      <c r="B50" s="41" t="s">
        <v>248</v>
      </c>
      <c r="C50" s="117">
        <f t="shared" si="0"/>
        <v>71192</v>
      </c>
      <c r="D50" s="118">
        <f>CENTRALA!D51</f>
        <v>8220</v>
      </c>
      <c r="E50" s="117">
        <f t="shared" si="1"/>
        <v>62972</v>
      </c>
      <c r="F50" s="118">
        <f>Dolnośląski!D51</f>
        <v>4557</v>
      </c>
      <c r="G50" s="118">
        <f>KujawskoPomorski!D51</f>
        <v>3193</v>
      </c>
      <c r="H50" s="118">
        <f>Lubelski!D51</f>
        <v>3333</v>
      </c>
      <c r="I50" s="118">
        <f>Lubuski!D51</f>
        <v>1884</v>
      </c>
      <c r="J50" s="118">
        <f>Łódzki!D51</f>
        <v>3886</v>
      </c>
      <c r="K50" s="118">
        <f>Małopolski!D51</f>
        <v>4934</v>
      </c>
      <c r="L50" s="118">
        <f>Mazowiecki!D51</f>
        <v>9027</v>
      </c>
      <c r="M50" s="118">
        <f>Opolski!D51</f>
        <v>1950</v>
      </c>
      <c r="N50" s="118">
        <f>Podkarpacki!D51</f>
        <v>3025</v>
      </c>
      <c r="O50" s="118">
        <f>Podlaski!D51</f>
        <v>2142</v>
      </c>
      <c r="P50" s="118">
        <f>Pomorski!D51</f>
        <v>4113</v>
      </c>
      <c r="Q50" s="118">
        <f>Śląski!D51</f>
        <v>8247</v>
      </c>
      <c r="R50" s="118">
        <f>Świętokrzyski!D51</f>
        <v>2321</v>
      </c>
      <c r="S50" s="118">
        <f>WarmińskoMazurski!D51</f>
        <v>2426</v>
      </c>
      <c r="T50" s="118">
        <f>Wielkopolski!D51</f>
        <v>5077</v>
      </c>
      <c r="U50" s="118">
        <f>Zachodniopomorski!D51</f>
        <v>2857</v>
      </c>
    </row>
    <row r="51" spans="1:21" ht="23.25">
      <c r="A51" s="42" t="s">
        <v>50</v>
      </c>
      <c r="B51" s="43" t="s">
        <v>46</v>
      </c>
      <c r="C51" s="117">
        <f t="shared" si="0"/>
        <v>54216</v>
      </c>
      <c r="D51" s="118">
        <f>CENTRALA!D52</f>
        <v>5644</v>
      </c>
      <c r="E51" s="117">
        <f t="shared" si="1"/>
        <v>48572</v>
      </c>
      <c r="F51" s="118">
        <f>Dolnośląski!D52</f>
        <v>3401</v>
      </c>
      <c r="G51" s="118">
        <f>KujawskoPomorski!D52</f>
        <v>2363</v>
      </c>
      <c r="H51" s="118">
        <f>Lubelski!D52</f>
        <v>2586</v>
      </c>
      <c r="I51" s="118">
        <f>Lubuski!D52</f>
        <v>1462</v>
      </c>
      <c r="J51" s="118">
        <f>Łódzki!D52</f>
        <v>3015</v>
      </c>
      <c r="K51" s="118">
        <f>Małopolski!D52</f>
        <v>3822</v>
      </c>
      <c r="L51" s="118">
        <f>Mazowiecki!D52</f>
        <v>7011</v>
      </c>
      <c r="M51" s="118">
        <f>Opolski!D52</f>
        <v>1491</v>
      </c>
      <c r="N51" s="118">
        <f>Podkarpacki!D52</f>
        <v>2347</v>
      </c>
      <c r="O51" s="118">
        <f>Podlaski!D52</f>
        <v>1660</v>
      </c>
      <c r="P51" s="118">
        <f>Pomorski!D52</f>
        <v>3184</v>
      </c>
      <c r="Q51" s="118">
        <f>Śląski!D52</f>
        <v>6393</v>
      </c>
      <c r="R51" s="118">
        <f>Świętokrzyski!D52</f>
        <v>1797</v>
      </c>
      <c r="S51" s="118">
        <f>WarmińskoMazurski!D52</f>
        <v>1885</v>
      </c>
      <c r="T51" s="118">
        <f>Wielkopolski!D52</f>
        <v>3943</v>
      </c>
      <c r="U51" s="118">
        <f>Zachodniopomorski!D52</f>
        <v>2212</v>
      </c>
    </row>
    <row r="52" spans="1:21" ht="23.25">
      <c r="A52" s="42" t="s">
        <v>51</v>
      </c>
      <c r="B52" s="43" t="s">
        <v>47</v>
      </c>
      <c r="C52" s="117">
        <f t="shared" si="0"/>
        <v>7682</v>
      </c>
      <c r="D52" s="118">
        <f>CENTRALA!D53</f>
        <v>805</v>
      </c>
      <c r="E52" s="117">
        <f t="shared" si="1"/>
        <v>6877</v>
      </c>
      <c r="F52" s="118">
        <f>Dolnośląski!D53</f>
        <v>503</v>
      </c>
      <c r="G52" s="118">
        <f>KujawskoPomorski!D53</f>
        <v>273</v>
      </c>
      <c r="H52" s="118">
        <f>Lubelski!D53</f>
        <v>369</v>
      </c>
      <c r="I52" s="118">
        <f>Lubuski!D53</f>
        <v>208</v>
      </c>
      <c r="J52" s="118">
        <f>Łódzki!D53</f>
        <v>430</v>
      </c>
      <c r="K52" s="118">
        <f>Małopolski!D53</f>
        <v>545</v>
      </c>
      <c r="L52" s="118">
        <f>Mazowiecki!D53</f>
        <v>998</v>
      </c>
      <c r="M52" s="118">
        <f>Opolski!D53</f>
        <v>212</v>
      </c>
      <c r="N52" s="118">
        <f>Podkarpacki!D53</f>
        <v>334</v>
      </c>
      <c r="O52" s="118">
        <f>Podlaski!D53</f>
        <v>236</v>
      </c>
      <c r="P52" s="118">
        <f>Pomorski!D53</f>
        <v>454</v>
      </c>
      <c r="Q52" s="118">
        <f>Śląski!D53</f>
        <v>913</v>
      </c>
      <c r="R52" s="118">
        <f>Świętokrzyski!D53</f>
        <v>256</v>
      </c>
      <c r="S52" s="118">
        <f>WarmińskoMazurski!D53</f>
        <v>269</v>
      </c>
      <c r="T52" s="118">
        <f>Wielkopolski!D53</f>
        <v>562</v>
      </c>
      <c r="U52" s="118">
        <f>Zachodniopomorski!D53</f>
        <v>315</v>
      </c>
    </row>
    <row r="53" spans="1:21" ht="23.25">
      <c r="A53" s="42" t="s">
        <v>52</v>
      </c>
      <c r="B53" s="43" t="s">
        <v>48</v>
      </c>
      <c r="C53" s="117">
        <f t="shared" si="0"/>
        <v>0</v>
      </c>
      <c r="D53" s="118">
        <f>CENTRALA!D54</f>
        <v>0</v>
      </c>
      <c r="E53" s="117">
        <f t="shared" si="1"/>
        <v>0</v>
      </c>
      <c r="F53" s="118">
        <f>Dolnośląski!D54</f>
        <v>0</v>
      </c>
      <c r="G53" s="118">
        <f>KujawskoPomorski!D54</f>
        <v>0</v>
      </c>
      <c r="H53" s="118">
        <f>Lubelski!D54</f>
        <v>0</v>
      </c>
      <c r="I53" s="118">
        <f>Lubuski!D54</f>
        <v>0</v>
      </c>
      <c r="J53" s="118">
        <f>Łódzki!D54</f>
        <v>0</v>
      </c>
      <c r="K53" s="118">
        <f>Małopolski!D54</f>
        <v>0</v>
      </c>
      <c r="L53" s="118">
        <f>Mazowiecki!D54</f>
        <v>0</v>
      </c>
      <c r="M53" s="118">
        <f>Opolski!D54</f>
        <v>0</v>
      </c>
      <c r="N53" s="118">
        <f>Podkarpacki!D54</f>
        <v>0</v>
      </c>
      <c r="O53" s="118">
        <f>Podlaski!D54</f>
        <v>0</v>
      </c>
      <c r="P53" s="118">
        <f>Pomorski!D54</f>
        <v>0</v>
      </c>
      <c r="Q53" s="118">
        <f>Śląski!D54</f>
        <v>0</v>
      </c>
      <c r="R53" s="118">
        <f>Świętokrzyski!D54</f>
        <v>0</v>
      </c>
      <c r="S53" s="118">
        <f>WarmińskoMazurski!D54</f>
        <v>0</v>
      </c>
      <c r="T53" s="118">
        <f>Wielkopolski!D54</f>
        <v>0</v>
      </c>
      <c r="U53" s="118">
        <f>Zachodniopomorski!D54</f>
        <v>0</v>
      </c>
    </row>
    <row r="54" spans="1:21" ht="23.25">
      <c r="A54" s="42" t="s">
        <v>53</v>
      </c>
      <c r="B54" s="43" t="s">
        <v>49</v>
      </c>
      <c r="C54" s="117">
        <f t="shared" si="0"/>
        <v>9294</v>
      </c>
      <c r="D54" s="118">
        <f>CENTRALA!D55</f>
        <v>1771</v>
      </c>
      <c r="E54" s="117">
        <f t="shared" si="1"/>
        <v>7523</v>
      </c>
      <c r="F54" s="118">
        <f>Dolnośląski!D55</f>
        <v>653</v>
      </c>
      <c r="G54" s="118">
        <f>KujawskoPomorski!D55</f>
        <v>557</v>
      </c>
      <c r="H54" s="118">
        <f>Lubelski!D55</f>
        <v>378</v>
      </c>
      <c r="I54" s="118">
        <f>Lubuski!D55</f>
        <v>214</v>
      </c>
      <c r="J54" s="118">
        <f>Łódzki!D55</f>
        <v>441</v>
      </c>
      <c r="K54" s="118">
        <f>Małopolski!D55</f>
        <v>567</v>
      </c>
      <c r="L54" s="118">
        <f>Mazowiecki!D55</f>
        <v>1018</v>
      </c>
      <c r="M54" s="118">
        <f>Opolski!D55</f>
        <v>247</v>
      </c>
      <c r="N54" s="118">
        <f>Podkarpacki!D55</f>
        <v>344</v>
      </c>
      <c r="O54" s="118">
        <f>Podlaski!D55</f>
        <v>246</v>
      </c>
      <c r="P54" s="118">
        <f>Pomorski!D55</f>
        <v>475</v>
      </c>
      <c r="Q54" s="118">
        <f>Śląski!D55</f>
        <v>941</v>
      </c>
      <c r="R54" s="118">
        <f>Świętokrzyski!D55</f>
        <v>268</v>
      </c>
      <c r="S54" s="118">
        <f>WarmińskoMazurski!D55</f>
        <v>272</v>
      </c>
      <c r="T54" s="118">
        <f>Wielkopolski!D55</f>
        <v>572</v>
      </c>
      <c r="U54" s="118">
        <f>Zachodniopomorski!D55</f>
        <v>330</v>
      </c>
    </row>
    <row r="55" spans="1:21" ht="27.75" customHeight="1">
      <c r="A55" s="31" t="s">
        <v>24</v>
      </c>
      <c r="B55" s="40" t="s">
        <v>25</v>
      </c>
      <c r="C55" s="117">
        <f t="shared" si="0"/>
        <v>50</v>
      </c>
      <c r="D55" s="118">
        <f>CENTRALA!D56</f>
        <v>50</v>
      </c>
      <c r="E55" s="117">
        <f t="shared" si="1"/>
        <v>0</v>
      </c>
      <c r="F55" s="118">
        <f>Dolnośląski!D56</f>
        <v>0</v>
      </c>
      <c r="G55" s="118">
        <f>KujawskoPomorski!D56</f>
        <v>0</v>
      </c>
      <c r="H55" s="118">
        <f>Lubelski!D56</f>
        <v>0</v>
      </c>
      <c r="I55" s="118">
        <f>Lubuski!D56</f>
        <v>0</v>
      </c>
      <c r="J55" s="118">
        <f>Łódzki!D56</f>
        <v>0</v>
      </c>
      <c r="K55" s="118">
        <f>Małopolski!D56</f>
        <v>0</v>
      </c>
      <c r="L55" s="118">
        <f>Mazowiecki!D56</f>
        <v>0</v>
      </c>
      <c r="M55" s="118">
        <f>Opolski!D56</f>
        <v>0</v>
      </c>
      <c r="N55" s="118">
        <f>Podkarpacki!D56</f>
        <v>0</v>
      </c>
      <c r="O55" s="118">
        <f>Podlaski!D56</f>
        <v>0</v>
      </c>
      <c r="P55" s="118">
        <f>Pomorski!D56</f>
        <v>0</v>
      </c>
      <c r="Q55" s="118">
        <f>Śląski!D56</f>
        <v>0</v>
      </c>
      <c r="R55" s="118">
        <f>Świętokrzyski!D56</f>
        <v>0</v>
      </c>
      <c r="S55" s="118">
        <f>WarmińskoMazurski!D56</f>
        <v>0</v>
      </c>
      <c r="T55" s="118">
        <f>Wielkopolski!D56</f>
        <v>0</v>
      </c>
      <c r="U55" s="118">
        <f>Zachodniopomorski!D56</f>
        <v>0</v>
      </c>
    </row>
    <row r="56" spans="1:21" ht="27.75" customHeight="1">
      <c r="A56" s="31" t="s">
        <v>26</v>
      </c>
      <c r="B56" s="40" t="s">
        <v>179</v>
      </c>
      <c r="C56" s="117">
        <f t="shared" si="0"/>
        <v>113861</v>
      </c>
      <c r="D56" s="118">
        <f>CENTRALA!D57</f>
        <v>67415</v>
      </c>
      <c r="E56" s="117">
        <f>SUM(F56:U56)</f>
        <v>46446</v>
      </c>
      <c r="F56" s="118">
        <f>Dolnośląski!D57</f>
        <v>5846</v>
      </c>
      <c r="G56" s="118">
        <f>KujawskoPomorski!D57</f>
        <v>2771</v>
      </c>
      <c r="H56" s="118">
        <f>Lubelski!D57</f>
        <v>1560</v>
      </c>
      <c r="I56" s="118">
        <f>Lubuski!D57</f>
        <v>2750</v>
      </c>
      <c r="J56" s="118">
        <f>Łódzki!D57</f>
        <v>1429</v>
      </c>
      <c r="K56" s="118">
        <f>Małopolski!D57</f>
        <v>5400</v>
      </c>
      <c r="L56" s="118">
        <f>Mazowiecki!D57</f>
        <v>2241</v>
      </c>
      <c r="M56" s="118">
        <f>Opolski!D57</f>
        <v>3560</v>
      </c>
      <c r="N56" s="118">
        <f>Podkarpacki!D57</f>
        <v>3900</v>
      </c>
      <c r="O56" s="118">
        <f>Podlaski!D57</f>
        <v>1166</v>
      </c>
      <c r="P56" s="118">
        <f>Pomorski!D57</f>
        <v>4240</v>
      </c>
      <c r="Q56" s="118">
        <f>Śląski!D57</f>
        <v>4691</v>
      </c>
      <c r="R56" s="118">
        <f>Świętokrzyski!D57</f>
        <v>1234</v>
      </c>
      <c r="S56" s="118">
        <f>WarmińskoMazurski!D57</f>
        <v>2018</v>
      </c>
      <c r="T56" s="118">
        <f>Wielkopolski!D57</f>
        <v>2275</v>
      </c>
      <c r="U56" s="118">
        <f>Zachodniopomorski!D57</f>
        <v>1365</v>
      </c>
    </row>
    <row r="57" spans="1:21" ht="27.75" customHeight="1">
      <c r="A57" s="31" t="s">
        <v>27</v>
      </c>
      <c r="B57" s="40" t="s">
        <v>28</v>
      </c>
      <c r="C57" s="117">
        <f t="shared" si="0"/>
        <v>7734</v>
      </c>
      <c r="D57" s="118">
        <f>CENTRALA!D58</f>
        <v>2101</v>
      </c>
      <c r="E57" s="117">
        <f t="shared" si="1"/>
        <v>5633</v>
      </c>
      <c r="F57" s="118">
        <f>Dolnośląski!D58</f>
        <v>347</v>
      </c>
      <c r="G57" s="118">
        <f>KujawskoPomorski!D58</f>
        <v>502</v>
      </c>
      <c r="H57" s="118">
        <f>Lubelski!D58</f>
        <v>364</v>
      </c>
      <c r="I57" s="118">
        <f>Lubuski!D58</f>
        <v>298</v>
      </c>
      <c r="J57" s="118">
        <f>Łódzki!D58</f>
        <v>281</v>
      </c>
      <c r="K57" s="118">
        <f>Małopolski!D58</f>
        <v>300</v>
      </c>
      <c r="L57" s="118">
        <f>Mazowiecki!D58</f>
        <v>1185</v>
      </c>
      <c r="M57" s="118">
        <f>Opolski!D58</f>
        <v>200</v>
      </c>
      <c r="N57" s="118">
        <f>Podkarpacki!D58</f>
        <v>260</v>
      </c>
      <c r="O57" s="118">
        <f>Podlaski!D58</f>
        <v>267</v>
      </c>
      <c r="P57" s="118">
        <f>Pomorski!D58</f>
        <v>252</v>
      </c>
      <c r="Q57" s="118">
        <f>Śląski!D58</f>
        <v>320</v>
      </c>
      <c r="R57" s="118">
        <f>Świętokrzyski!D58</f>
        <v>176</v>
      </c>
      <c r="S57" s="118">
        <f>WarmińskoMazurski!D58</f>
        <v>160</v>
      </c>
      <c r="T57" s="118">
        <f>Wielkopolski!D58</f>
        <v>502</v>
      </c>
      <c r="U57" s="118">
        <f>Zachodniopomorski!D58</f>
        <v>219</v>
      </c>
    </row>
    <row r="58" spans="1:21" ht="30" customHeight="1">
      <c r="A58" s="33" t="s">
        <v>29</v>
      </c>
      <c r="B58" s="45" t="s">
        <v>180</v>
      </c>
      <c r="C58" s="128">
        <f t="shared" si="0"/>
        <v>257828</v>
      </c>
      <c r="D58" s="128">
        <f>CENTRALA!D59</f>
        <v>1693</v>
      </c>
      <c r="E58" s="128">
        <f>SUM(F58:U58)</f>
        <v>256135</v>
      </c>
      <c r="F58" s="128">
        <f>Dolnośląski!D59</f>
        <v>21625</v>
      </c>
      <c r="G58" s="128">
        <f>KujawskoPomorski!D59</f>
        <v>40226</v>
      </c>
      <c r="H58" s="128">
        <f>Lubelski!D59</f>
        <v>42062</v>
      </c>
      <c r="I58" s="128">
        <f>Lubuski!D59</f>
        <v>4280</v>
      </c>
      <c r="J58" s="128">
        <f>Łódzki!D59</f>
        <v>16700</v>
      </c>
      <c r="K58" s="128">
        <f>Małopolski!D59</f>
        <v>18760</v>
      </c>
      <c r="L58" s="128">
        <f>Mazowiecki!D59</f>
        <v>34511</v>
      </c>
      <c r="M58" s="128">
        <f>Opolski!D59</f>
        <v>6580</v>
      </c>
      <c r="N58" s="128">
        <f>Podkarpacki!D59</f>
        <v>10516</v>
      </c>
      <c r="O58" s="128">
        <f>Podlaski!D59</f>
        <v>1391</v>
      </c>
      <c r="P58" s="128">
        <f>Pomorski!D59</f>
        <v>10484</v>
      </c>
      <c r="Q58" s="128">
        <f>Śląski!D59</f>
        <v>2895</v>
      </c>
      <c r="R58" s="128">
        <f>Świętokrzyski!D59</f>
        <v>14300</v>
      </c>
      <c r="S58" s="128">
        <f>WarmińskoMazurski!D59</f>
        <v>9541</v>
      </c>
      <c r="T58" s="128">
        <f>Wielkopolski!D59</f>
        <v>20600</v>
      </c>
      <c r="U58" s="128">
        <f>Zachodniopomorski!D59</f>
        <v>1664</v>
      </c>
    </row>
    <row r="59" spans="1:21" ht="40.5">
      <c r="A59" s="31" t="s">
        <v>101</v>
      </c>
      <c r="B59" s="40" t="s">
        <v>123</v>
      </c>
      <c r="C59" s="117">
        <f t="shared" si="0"/>
        <v>878</v>
      </c>
      <c r="D59" s="118">
        <f>CENTRALA!D60</f>
        <v>500</v>
      </c>
      <c r="E59" s="117">
        <f t="shared" si="1"/>
        <v>378</v>
      </c>
      <c r="F59" s="118">
        <f>Dolnośląski!D60</f>
        <v>20</v>
      </c>
      <c r="G59" s="118">
        <f>KujawskoPomorski!D60</f>
        <v>0</v>
      </c>
      <c r="H59" s="118">
        <f>Lubelski!D60</f>
        <v>5</v>
      </c>
      <c r="I59" s="118">
        <f>Lubuski!D60</f>
        <v>0</v>
      </c>
      <c r="J59" s="118">
        <f>Łódzki!D60</f>
        <v>0</v>
      </c>
      <c r="K59" s="118">
        <f>Małopolski!D60</f>
        <v>0</v>
      </c>
      <c r="L59" s="118">
        <f>Mazowiecki!D60</f>
        <v>0</v>
      </c>
      <c r="M59" s="118">
        <f>Opolski!D60</f>
        <v>0</v>
      </c>
      <c r="N59" s="118">
        <f>Podkarpacki!D60</f>
        <v>0</v>
      </c>
      <c r="O59" s="118">
        <f>Podlaski!D60</f>
        <v>1</v>
      </c>
      <c r="P59" s="118">
        <f>Pomorski!D60</f>
        <v>33</v>
      </c>
      <c r="Q59" s="118">
        <f>Śląski!D60</f>
        <v>215</v>
      </c>
      <c r="R59" s="118">
        <f>Świętokrzyski!D60</f>
        <v>0</v>
      </c>
      <c r="S59" s="118">
        <f>WarmińskoMazurski!D60</f>
        <v>4</v>
      </c>
      <c r="T59" s="118">
        <f>Wielkopolski!D60</f>
        <v>100</v>
      </c>
      <c r="U59" s="118">
        <f>Zachodniopomorski!D60</f>
        <v>0</v>
      </c>
    </row>
    <row r="60" spans="1:21" ht="30" customHeight="1">
      <c r="A60" s="31" t="s">
        <v>30</v>
      </c>
      <c r="B60" s="40" t="s">
        <v>55</v>
      </c>
      <c r="C60" s="117">
        <f t="shared" si="0"/>
        <v>228788</v>
      </c>
      <c r="D60" s="118">
        <f>CENTRALA!D61</f>
        <v>876</v>
      </c>
      <c r="E60" s="117">
        <f t="shared" si="1"/>
        <v>227912</v>
      </c>
      <c r="F60" s="118">
        <f>Dolnośląski!D61</f>
        <v>19945</v>
      </c>
      <c r="G60" s="118">
        <f>KujawskoPomorski!D61</f>
        <v>38601</v>
      </c>
      <c r="H60" s="118">
        <f>Lubelski!D61</f>
        <v>40557</v>
      </c>
      <c r="I60" s="118">
        <f>Lubuski!D61</f>
        <v>3730</v>
      </c>
      <c r="J60" s="118">
        <f>Łódzki!D61</f>
        <v>16200</v>
      </c>
      <c r="K60" s="118">
        <f>Małopolski!D61</f>
        <v>16095</v>
      </c>
      <c r="L60" s="118">
        <f>Mazowiecki!D61</f>
        <v>23211</v>
      </c>
      <c r="M60" s="118">
        <f>Opolski!D61</f>
        <v>5700</v>
      </c>
      <c r="N60" s="118">
        <f>Podkarpacki!D61</f>
        <v>9996</v>
      </c>
      <c r="O60" s="118">
        <f>Podlaski!D61</f>
        <v>1110</v>
      </c>
      <c r="P60" s="118">
        <f>Pomorski!D61</f>
        <v>8451</v>
      </c>
      <c r="Q60" s="118">
        <f>Śląski!D61</f>
        <v>1828</v>
      </c>
      <c r="R60" s="118">
        <f>Świętokrzyski!D61</f>
        <v>13000</v>
      </c>
      <c r="S60" s="118">
        <f>WarmińskoMazurski!D61</f>
        <v>8800</v>
      </c>
      <c r="T60" s="118">
        <f>Wielkopolski!D61</f>
        <v>20000</v>
      </c>
      <c r="U60" s="118">
        <f>Zachodniopomorski!D61</f>
        <v>688</v>
      </c>
    </row>
    <row r="61" spans="1:21" ht="30" customHeight="1">
      <c r="A61" s="31" t="s">
        <v>31</v>
      </c>
      <c r="B61" s="40" t="s">
        <v>103</v>
      </c>
      <c r="C61" s="117">
        <f t="shared" si="0"/>
        <v>0</v>
      </c>
      <c r="D61" s="118">
        <f>CENTRALA!D62</f>
        <v>0</v>
      </c>
      <c r="E61" s="117">
        <f t="shared" si="1"/>
        <v>0</v>
      </c>
      <c r="F61" s="118">
        <f>Dolnośląski!D62</f>
        <v>0</v>
      </c>
      <c r="G61" s="118">
        <f>KujawskoPomorski!D62</f>
        <v>0</v>
      </c>
      <c r="H61" s="118">
        <f>Lubelski!D62</f>
        <v>0</v>
      </c>
      <c r="I61" s="118">
        <f>Lubuski!D62</f>
        <v>0</v>
      </c>
      <c r="J61" s="118">
        <f>Łódzki!D62</f>
        <v>0</v>
      </c>
      <c r="K61" s="118">
        <f>Małopolski!D62</f>
        <v>0</v>
      </c>
      <c r="L61" s="118">
        <f>Mazowiecki!D62</f>
        <v>0</v>
      </c>
      <c r="M61" s="118">
        <f>Opolski!D62</f>
        <v>0</v>
      </c>
      <c r="N61" s="118">
        <f>Podkarpacki!D62</f>
        <v>0</v>
      </c>
      <c r="O61" s="118">
        <f>Podlaski!D62</f>
        <v>0</v>
      </c>
      <c r="P61" s="118">
        <f>Pomorski!D62</f>
        <v>0</v>
      </c>
      <c r="Q61" s="118">
        <f>Śląski!D62</f>
        <v>0</v>
      </c>
      <c r="R61" s="118">
        <f>Świętokrzyski!D62</f>
        <v>0</v>
      </c>
      <c r="S61" s="118">
        <f>WarmińskoMazurski!D62</f>
        <v>0</v>
      </c>
      <c r="T61" s="118">
        <f>Wielkopolski!D62</f>
        <v>0</v>
      </c>
      <c r="U61" s="118">
        <f>Zachodniopomorski!D62</f>
        <v>0</v>
      </c>
    </row>
    <row r="62" spans="1:21" ht="30" customHeight="1">
      <c r="A62" s="31" t="s">
        <v>102</v>
      </c>
      <c r="B62" s="40" t="s">
        <v>104</v>
      </c>
      <c r="C62" s="117">
        <f t="shared" si="0"/>
        <v>28162</v>
      </c>
      <c r="D62" s="118">
        <f>CENTRALA!D63</f>
        <v>317</v>
      </c>
      <c r="E62" s="117">
        <f t="shared" si="1"/>
        <v>27845</v>
      </c>
      <c r="F62" s="118">
        <f>Dolnośląski!D63</f>
        <v>1660</v>
      </c>
      <c r="G62" s="118">
        <f>KujawskoPomorski!D63</f>
        <v>1625</v>
      </c>
      <c r="H62" s="118">
        <f>Lubelski!D63</f>
        <v>1500</v>
      </c>
      <c r="I62" s="118">
        <f>Lubuski!D63</f>
        <v>550</v>
      </c>
      <c r="J62" s="118">
        <f>Łódzki!D63</f>
        <v>500</v>
      </c>
      <c r="K62" s="118">
        <f>Małopolski!D63</f>
        <v>2665</v>
      </c>
      <c r="L62" s="118">
        <f>Mazowiecki!D63</f>
        <v>11300</v>
      </c>
      <c r="M62" s="118">
        <f>Opolski!D63</f>
        <v>880</v>
      </c>
      <c r="N62" s="118">
        <f>Podkarpacki!D63</f>
        <v>520</v>
      </c>
      <c r="O62" s="118">
        <f>Podlaski!D63</f>
        <v>280</v>
      </c>
      <c r="P62" s="118">
        <f>Pomorski!D63</f>
        <v>2000</v>
      </c>
      <c r="Q62" s="118">
        <f>Śląski!D63</f>
        <v>852</v>
      </c>
      <c r="R62" s="118">
        <f>Świętokrzyski!D63</f>
        <v>1300</v>
      </c>
      <c r="S62" s="118">
        <f>WarmińskoMazurski!D63</f>
        <v>737</v>
      </c>
      <c r="T62" s="118">
        <f>Wielkopolski!D63</f>
        <v>500</v>
      </c>
      <c r="U62" s="118">
        <f>Zachodniopomorski!D63</f>
        <v>976</v>
      </c>
    </row>
    <row r="63" spans="1:21" ht="30" customHeight="1">
      <c r="A63" s="33" t="s">
        <v>109</v>
      </c>
      <c r="B63" s="45" t="s">
        <v>128</v>
      </c>
      <c r="C63" s="119">
        <f t="shared" si="0"/>
        <v>95642</v>
      </c>
      <c r="D63" s="119">
        <f>CENTRALA!D64</f>
        <v>30182</v>
      </c>
      <c r="E63" s="119">
        <f t="shared" si="1"/>
        <v>65460</v>
      </c>
      <c r="F63" s="119">
        <f>Dolnośląski!D64</f>
        <v>1981</v>
      </c>
      <c r="G63" s="119">
        <f>KujawskoPomorski!D64</f>
        <v>19735</v>
      </c>
      <c r="H63" s="119">
        <f>Lubelski!D64</f>
        <v>6094</v>
      </c>
      <c r="I63" s="119">
        <f>Lubuski!D64</f>
        <v>750</v>
      </c>
      <c r="J63" s="119">
        <f>Łódzki!D64</f>
        <v>5000</v>
      </c>
      <c r="K63" s="119">
        <f>Małopolski!D64</f>
        <v>300</v>
      </c>
      <c r="L63" s="119">
        <f>Mazowiecki!D64</f>
        <v>12260</v>
      </c>
      <c r="M63" s="119">
        <f>Opolski!D64</f>
        <v>1238</v>
      </c>
      <c r="N63" s="119">
        <f>Podkarpacki!D64</f>
        <v>3500</v>
      </c>
      <c r="O63" s="119">
        <f>Podlaski!D64</f>
        <v>372</v>
      </c>
      <c r="P63" s="119">
        <f>Pomorski!D64</f>
        <v>5562</v>
      </c>
      <c r="Q63" s="119">
        <f>Śląski!D64</f>
        <v>1355</v>
      </c>
      <c r="R63" s="119">
        <f>Świętokrzyski!D64</f>
        <v>3885</v>
      </c>
      <c r="S63" s="119">
        <f>WarmińskoMazurski!D64</f>
        <v>45</v>
      </c>
      <c r="T63" s="119">
        <f>Wielkopolski!D64</f>
        <v>3200</v>
      </c>
      <c r="U63" s="119">
        <f>Zachodniopomorski!D64</f>
        <v>183</v>
      </c>
    </row>
    <row r="69" spans="16:21" ht="42.75" customHeight="1">
      <c r="P69" s="122"/>
      <c r="Q69" s="122"/>
      <c r="R69" s="122"/>
      <c r="S69" s="122"/>
      <c r="T69" s="122"/>
      <c r="U69" s="122"/>
    </row>
    <row r="70" spans="17:19" ht="23.25">
      <c r="Q70" s="122"/>
      <c r="R70" s="122"/>
      <c r="S70" s="122"/>
    </row>
    <row r="71" spans="17:19" ht="23.25">
      <c r="Q71" s="122"/>
      <c r="R71" s="122"/>
      <c r="S71" s="122"/>
    </row>
    <row r="72" spans="17:19" ht="23.25">
      <c r="Q72" s="122"/>
      <c r="R72" s="122"/>
      <c r="S72" s="122"/>
    </row>
    <row r="73" spans="17:20" ht="23.25">
      <c r="Q73" s="122"/>
      <c r="R73" s="122"/>
      <c r="S73" s="122"/>
      <c r="T73" s="122"/>
    </row>
    <row r="74" spans="17:19" ht="23.25">
      <c r="Q74" s="122"/>
      <c r="R74" s="122"/>
      <c r="S74" s="122"/>
    </row>
    <row r="75" spans="17:19" ht="23.25">
      <c r="Q75" s="122"/>
      <c r="R75" s="122"/>
      <c r="S75" s="122"/>
    </row>
    <row r="76" spans="17:19" ht="23.25">
      <c r="Q76" s="122"/>
      <c r="R76" s="122"/>
      <c r="S76" s="122"/>
    </row>
    <row r="77" spans="17:19" ht="23.25">
      <c r="Q77" s="122"/>
      <c r="R77" s="122"/>
      <c r="S77" s="122"/>
    </row>
    <row r="78" spans="17:19" ht="23.25">
      <c r="Q78" s="122"/>
      <c r="R78" s="122"/>
      <c r="S78" s="122"/>
    </row>
    <row r="79" spans="17:19" ht="23.25">
      <c r="Q79" s="122"/>
      <c r="R79" s="122"/>
      <c r="S79" s="122"/>
    </row>
    <row r="80" spans="17:19" ht="23.25">
      <c r="Q80" s="122"/>
      <c r="R80" s="122"/>
      <c r="S80" s="122"/>
    </row>
    <row r="81" spans="17:19" ht="23.25">
      <c r="Q81" s="122"/>
      <c r="R81" s="122"/>
      <c r="S81" s="122"/>
    </row>
    <row r="82" spans="17:19" ht="23.25">
      <c r="Q82" s="122"/>
      <c r="R82" s="122"/>
      <c r="S82" s="122"/>
    </row>
    <row r="83" spans="17:19" ht="23.25">
      <c r="Q83" s="122"/>
      <c r="R83" s="122"/>
      <c r="S83" s="122"/>
    </row>
    <row r="84" spans="17:19" ht="23.25">
      <c r="Q84" s="122"/>
      <c r="R84" s="122"/>
      <c r="S84" s="122"/>
    </row>
    <row r="85" spans="17:19" ht="23.25">
      <c r="Q85" s="122"/>
      <c r="R85" s="122"/>
      <c r="S85" s="122"/>
    </row>
    <row r="86" spans="17:19" ht="23.25">
      <c r="Q86" s="122"/>
      <c r="R86" s="122"/>
      <c r="S86" s="12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60" zoomScaleSheetLayoutView="55" zoomScalePageLayoutView="0" workbookViewId="0" topLeftCell="A1">
      <pane xSplit="2" ySplit="7" topLeftCell="C44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14.875" style="2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187</v>
      </c>
      <c r="B2" s="88"/>
      <c r="C2" s="88"/>
    </row>
    <row r="3" spans="1:6" ht="33" customHeight="1">
      <c r="A3" s="8"/>
      <c r="B3" s="9"/>
      <c r="C3" s="87"/>
      <c r="D3" s="121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3">
        <f>C8+C9+C10+C15+C16+C17+C18+C19+C20+C21+C22+C23+C24+C25+C29+C30+C32+C33+C34</f>
        <v>64434333</v>
      </c>
      <c r="D7" s="13">
        <f>D8+D9+D10+D15+D16+D17+D18+D19+D20+D21+D22+D23+D24+D25+D29+D30+D32+D33+D34</f>
        <v>64434333</v>
      </c>
      <c r="E7" s="13" t="str">
        <f>IF(C7=D7,"-",D7-C7)</f>
        <v>-</v>
      </c>
      <c r="F7" s="96">
        <f>IF(C7=0,"-",D7/C7)</f>
        <v>1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7782111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7782111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5500390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5500390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31553583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31553583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2778913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2778913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2534763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2534763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1413830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1413830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590390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590390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2371152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2371152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2123467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2123467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1116390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1116390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384412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384412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1799691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1799691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627640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627640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49444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49444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180978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180978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1767440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1767440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859937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859937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7775930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7775930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7734628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7734628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31104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31104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10198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10198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541768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541768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1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1842064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1842064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2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10901083</v>
      </c>
      <c r="D37" s="82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10901083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498317</v>
      </c>
      <c r="D38" s="24">
        <f>D39+D40+D41+D49+D51+D57+D58+D56</f>
        <v>498317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23727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23727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77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70670</v>
      </c>
      <c r="D40" s="77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70670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4896</v>
      </c>
      <c r="D41" s="85">
        <f>D42+D44+D45+D46+D47+D48</f>
        <v>4896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593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593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565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565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537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537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17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17</v>
      </c>
      <c r="E45" s="97" t="str">
        <f t="shared" si="0"/>
        <v>-</v>
      </c>
      <c r="F45" s="98">
        <f t="shared" si="1"/>
        <v>1</v>
      </c>
      <c r="H45" s="95"/>
    </row>
    <row r="46" spans="1:8" ht="28.5" customHeight="1">
      <c r="A46" s="42" t="s">
        <v>43</v>
      </c>
      <c r="B46" s="43" t="s">
        <v>36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3500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3500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249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249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283973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283973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77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1110</v>
      </c>
      <c r="D50" s="77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1110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62972</v>
      </c>
      <c r="D51" s="77">
        <f>D52+D53+D54+D55</f>
        <v>62972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48572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48572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6877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6877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7523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7523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7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7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46446</v>
      </c>
      <c r="D57" s="81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46446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77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5633</v>
      </c>
      <c r="D58" s="77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5633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83">
        <f>C60+C61+C62+C63</f>
        <v>256135</v>
      </c>
      <c r="D59" s="83">
        <f>D60+D61+D62+D63</f>
        <v>256135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378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378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227912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227912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7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27845</v>
      </c>
      <c r="D63" s="7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27845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83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65460</v>
      </c>
      <c r="D64" s="8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65460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ySplit="7" topLeftCell="A50" activePane="bottomLeft" state="frozen"/>
      <selection pane="topLeft" activeCell="G1" sqref="G1:I16384"/>
      <selection pane="bottomLef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61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4838785</v>
      </c>
      <c r="D7" s="16">
        <f>D8+D9+D10+D15+D16+D17+D18+D19+D20+D21+D22+D23+D24+D25+D29+D30+D32+D33+D34</f>
        <v>4838785</v>
      </c>
      <c r="E7" s="13" t="str">
        <f>IF(C7=D7,"-",D7-C7)</f>
        <v>-</v>
      </c>
      <c r="F7" s="96">
        <f>IF(C7=0,"-",D7/C7)</f>
        <v>1</v>
      </c>
      <c r="H7" s="95"/>
    </row>
    <row r="8" spans="1:9" ht="33" customHeight="1">
      <c r="A8" s="29" t="s">
        <v>1</v>
      </c>
      <c r="B8" s="35" t="s">
        <v>132</v>
      </c>
      <c r="C8" s="81">
        <v>581500</v>
      </c>
      <c r="D8" s="25">
        <f>C8</f>
        <v>581500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  <c r="I8" s="86"/>
    </row>
    <row r="9" spans="1:9" ht="33" customHeight="1">
      <c r="A9" s="29" t="s">
        <v>2</v>
      </c>
      <c r="B9" s="35" t="s">
        <v>133</v>
      </c>
      <c r="C9" s="81">
        <v>402980</v>
      </c>
      <c r="D9" s="25">
        <f aca="true" t="shared" si="2" ref="D9:D33">C9</f>
        <v>402980</v>
      </c>
      <c r="E9" s="97" t="str">
        <f>IF(C9=D9,"-",D9-C9)</f>
        <v>-</v>
      </c>
      <c r="F9" s="98">
        <f t="shared" si="1"/>
        <v>1</v>
      </c>
      <c r="H9" s="95"/>
      <c r="I9" s="86"/>
    </row>
    <row r="10" spans="1:9" ht="33" customHeight="1">
      <c r="A10" s="29" t="s">
        <v>3</v>
      </c>
      <c r="B10" s="35" t="s">
        <v>130</v>
      </c>
      <c r="C10" s="81">
        <v>2326904</v>
      </c>
      <c r="D10" s="25">
        <f t="shared" si="2"/>
        <v>2326904</v>
      </c>
      <c r="E10" s="97" t="str">
        <f t="shared" si="0"/>
        <v>-</v>
      </c>
      <c r="F10" s="98">
        <f t="shared" si="1"/>
        <v>1</v>
      </c>
      <c r="H10" s="95"/>
      <c r="I10" s="86"/>
    </row>
    <row r="11" spans="1:9" ht="31.5" customHeight="1">
      <c r="A11" s="79" t="s">
        <v>56</v>
      </c>
      <c r="B11" s="34" t="s">
        <v>159</v>
      </c>
      <c r="C11" s="81">
        <v>201717</v>
      </c>
      <c r="D11" s="25">
        <f t="shared" si="2"/>
        <v>201717</v>
      </c>
      <c r="E11" s="97" t="str">
        <f t="shared" si="0"/>
        <v>-</v>
      </c>
      <c r="F11" s="98">
        <f t="shared" si="1"/>
        <v>1</v>
      </c>
      <c r="H11" s="95"/>
      <c r="I11" s="86"/>
    </row>
    <row r="12" spans="1:9" ht="31.5" customHeight="1">
      <c r="A12" s="79" t="s">
        <v>160</v>
      </c>
      <c r="B12" s="34" t="s">
        <v>163</v>
      </c>
      <c r="C12" s="81">
        <v>184754</v>
      </c>
      <c r="D12" s="25">
        <f t="shared" si="2"/>
        <v>184754</v>
      </c>
      <c r="E12" s="97" t="str">
        <f t="shared" si="0"/>
        <v>-</v>
      </c>
      <c r="F12" s="98">
        <f t="shared" si="1"/>
        <v>1</v>
      </c>
      <c r="H12" s="95"/>
      <c r="I12" s="86"/>
    </row>
    <row r="13" spans="1:9" ht="31.5" customHeight="1">
      <c r="A13" s="79" t="s">
        <v>161</v>
      </c>
      <c r="B13" s="34" t="s">
        <v>164</v>
      </c>
      <c r="C13" s="81">
        <v>109159</v>
      </c>
      <c r="D13" s="25">
        <f t="shared" si="2"/>
        <v>109159</v>
      </c>
      <c r="E13" s="97" t="str">
        <f t="shared" si="0"/>
        <v>-</v>
      </c>
      <c r="F13" s="98">
        <f t="shared" si="1"/>
        <v>1</v>
      </c>
      <c r="H13" s="95"/>
      <c r="I13" s="86"/>
    </row>
    <row r="14" spans="1:9" ht="31.5" customHeight="1">
      <c r="A14" s="79" t="s">
        <v>162</v>
      </c>
      <c r="B14" s="34" t="s">
        <v>165</v>
      </c>
      <c r="C14" s="81">
        <v>43319</v>
      </c>
      <c r="D14" s="25">
        <f t="shared" si="2"/>
        <v>43319</v>
      </c>
      <c r="E14" s="97" t="str">
        <f t="shared" si="0"/>
        <v>-</v>
      </c>
      <c r="F14" s="98">
        <f t="shared" si="1"/>
        <v>1</v>
      </c>
      <c r="H14" s="95"/>
      <c r="I14" s="86"/>
    </row>
    <row r="15" spans="1:9" ht="33" customHeight="1">
      <c r="A15" s="29" t="s">
        <v>4</v>
      </c>
      <c r="B15" s="35" t="s">
        <v>138</v>
      </c>
      <c r="C15" s="81">
        <v>183918</v>
      </c>
      <c r="D15" s="25">
        <f t="shared" si="2"/>
        <v>183918</v>
      </c>
      <c r="E15" s="97" t="str">
        <f t="shared" si="0"/>
        <v>-</v>
      </c>
      <c r="F15" s="98">
        <f t="shared" si="1"/>
        <v>1</v>
      </c>
      <c r="H15" s="95"/>
      <c r="I15" s="86"/>
    </row>
    <row r="16" spans="1:9" ht="33" customHeight="1">
      <c r="A16" s="29" t="s">
        <v>5</v>
      </c>
      <c r="B16" s="35" t="s">
        <v>134</v>
      </c>
      <c r="C16" s="81">
        <v>158775</v>
      </c>
      <c r="D16" s="25">
        <f t="shared" si="2"/>
        <v>158775</v>
      </c>
      <c r="E16" s="97" t="str">
        <f t="shared" si="0"/>
        <v>-</v>
      </c>
      <c r="F16" s="98">
        <f t="shared" si="1"/>
        <v>1</v>
      </c>
      <c r="H16" s="95"/>
      <c r="I16" s="86"/>
    </row>
    <row r="17" spans="1:9" ht="33" customHeight="1">
      <c r="A17" s="29" t="s">
        <v>6</v>
      </c>
      <c r="B17" s="35" t="s">
        <v>140</v>
      </c>
      <c r="C17" s="81">
        <v>91834</v>
      </c>
      <c r="D17" s="25">
        <f t="shared" si="2"/>
        <v>91834</v>
      </c>
      <c r="E17" s="97" t="str">
        <f t="shared" si="0"/>
        <v>-</v>
      </c>
      <c r="F17" s="98">
        <f t="shared" si="1"/>
        <v>1</v>
      </c>
      <c r="H17" s="95"/>
      <c r="I17" s="86"/>
    </row>
    <row r="18" spans="1:9" ht="33" customHeight="1">
      <c r="A18" s="29" t="s">
        <v>7</v>
      </c>
      <c r="B18" s="35" t="s">
        <v>139</v>
      </c>
      <c r="C18" s="81">
        <v>29542</v>
      </c>
      <c r="D18" s="25">
        <f t="shared" si="2"/>
        <v>29542</v>
      </c>
      <c r="E18" s="97" t="str">
        <f t="shared" si="0"/>
        <v>-</v>
      </c>
      <c r="F18" s="98">
        <f t="shared" si="1"/>
        <v>1</v>
      </c>
      <c r="H18" s="95"/>
      <c r="I18" s="86"/>
    </row>
    <row r="19" spans="1:8" ht="33" customHeight="1">
      <c r="A19" s="29" t="s">
        <v>8</v>
      </c>
      <c r="B19" s="35" t="s">
        <v>135</v>
      </c>
      <c r="C19" s="81">
        <v>120849</v>
      </c>
      <c r="D19" s="25">
        <f t="shared" si="2"/>
        <v>120849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60632</v>
      </c>
      <c r="D20" s="25">
        <f t="shared" si="2"/>
        <v>60632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4401</v>
      </c>
      <c r="D21" s="25">
        <f t="shared" si="2"/>
        <v>4401</v>
      </c>
      <c r="E21" s="97" t="str">
        <f t="shared" si="0"/>
        <v>-</v>
      </c>
      <c r="F21" s="98">
        <f t="shared" si="1"/>
        <v>1</v>
      </c>
      <c r="H21" s="95"/>
    </row>
    <row r="22" spans="1:9" ht="46.5" customHeight="1">
      <c r="A22" s="29" t="s">
        <v>11</v>
      </c>
      <c r="B22" s="35" t="s">
        <v>137</v>
      </c>
      <c r="C22" s="81">
        <v>13513</v>
      </c>
      <c r="D22" s="25">
        <f t="shared" si="2"/>
        <v>13513</v>
      </c>
      <c r="E22" s="97" t="str">
        <f t="shared" si="0"/>
        <v>-</v>
      </c>
      <c r="F22" s="98">
        <f t="shared" si="1"/>
        <v>1</v>
      </c>
      <c r="H22" s="95"/>
      <c r="I22" s="86"/>
    </row>
    <row r="23" spans="1:8" ht="33" customHeight="1">
      <c r="A23" s="29" t="s">
        <v>12</v>
      </c>
      <c r="B23" s="35" t="s">
        <v>182</v>
      </c>
      <c r="C23" s="81">
        <v>125175</v>
      </c>
      <c r="D23" s="25">
        <f t="shared" si="2"/>
        <v>125175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71300</v>
      </c>
      <c r="D24" s="25">
        <f t="shared" si="2"/>
        <v>71300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612239</v>
      </c>
      <c r="D25" s="25">
        <f>SUM(D26:D28)</f>
        <v>612239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610239</v>
      </c>
      <c r="D26" s="25">
        <f t="shared" si="2"/>
        <v>610239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1000</v>
      </c>
      <c r="D27" s="25">
        <f t="shared" si="2"/>
        <v>1000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9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  <c r="I31" s="86"/>
    </row>
    <row r="32" spans="1:9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  <c r="I32" s="86"/>
    </row>
    <row r="33" spans="1:8" ht="33" customHeight="1">
      <c r="A33" s="31" t="s">
        <v>120</v>
      </c>
      <c r="B33" s="37" t="s">
        <v>183</v>
      </c>
      <c r="C33" s="81">
        <v>55223</v>
      </c>
      <c r="D33" s="25">
        <f t="shared" si="2"/>
        <v>55223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139214</v>
      </c>
      <c r="D36" s="93">
        <f>C36</f>
        <v>139214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840312</v>
      </c>
      <c r="D37" s="84">
        <f>D12+D14+D25+D31</f>
        <v>840312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38074</v>
      </c>
      <c r="D38" s="24">
        <f>D39+D40+D41+D49+D51+D57+D58+D56</f>
        <v>38074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1813</v>
      </c>
      <c r="D39" s="85">
        <f>C39</f>
        <v>1813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4304</v>
      </c>
      <c r="D40" s="85">
        <f>C40</f>
        <v>4304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675</v>
      </c>
      <c r="D41" s="85">
        <f>D42+D44+D45+D46+D47+D48</f>
        <v>675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95</v>
      </c>
      <c r="D42" s="85">
        <f>C42</f>
        <v>95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70</v>
      </c>
      <c r="D43" s="85">
        <f aca="true" t="shared" si="3" ref="D43:D62">C43</f>
        <v>70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71</v>
      </c>
      <c r="D44" s="85">
        <f t="shared" si="3"/>
        <v>71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1</v>
      </c>
      <c r="D45" s="85">
        <f t="shared" si="3"/>
        <v>1</v>
      </c>
      <c r="E45" s="97" t="str">
        <f t="shared" si="0"/>
        <v>-</v>
      </c>
      <c r="F45" s="98">
        <f t="shared" si="1"/>
        <v>1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507</v>
      </c>
      <c r="D47" s="85">
        <f t="shared" si="3"/>
        <v>507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1</v>
      </c>
      <c r="D48" s="85">
        <f>C48</f>
        <v>1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20532</v>
      </c>
      <c r="D49" s="85">
        <f>C49</f>
        <v>20532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100</v>
      </c>
      <c r="D50" s="85">
        <f>C50</f>
        <v>100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4557</v>
      </c>
      <c r="D51" s="77">
        <f>D52+D53+D54+D55</f>
        <v>4557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3401</v>
      </c>
      <c r="D52" s="85">
        <f>C52</f>
        <v>3401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503</v>
      </c>
      <c r="D53" s="85">
        <f>C53</f>
        <v>503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653</v>
      </c>
      <c r="D55" s="85">
        <f t="shared" si="3"/>
        <v>653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5846</v>
      </c>
      <c r="D57" s="85">
        <f>C57</f>
        <v>5846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347</v>
      </c>
      <c r="D58" s="85">
        <f>C58</f>
        <v>347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21625</v>
      </c>
      <c r="D59" s="27">
        <f>D60+D61+D62+D63</f>
        <v>21625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20</v>
      </c>
      <c r="D60" s="85">
        <f t="shared" si="3"/>
        <v>20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19945</v>
      </c>
      <c r="D61" s="85">
        <f t="shared" si="3"/>
        <v>19945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1660</v>
      </c>
      <c r="D63" s="85">
        <f>C63</f>
        <v>1660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1981</v>
      </c>
      <c r="D64" s="27">
        <f>C64</f>
        <v>1981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62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3476938</v>
      </c>
      <c r="D7" s="16">
        <f>D8+D9+D10+D15+D16+D17+D18+D19+D20+D21+D22+D23+D24+D25+D29+D30+D32+D33+D34</f>
        <v>3476938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423158</v>
      </c>
      <c r="D8" s="25">
        <f>C8</f>
        <v>423158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269485</v>
      </c>
      <c r="D9" s="25">
        <f aca="true" t="shared" si="2" ref="D9:D33">C9</f>
        <v>269485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1724511</v>
      </c>
      <c r="D10" s="25">
        <f t="shared" si="2"/>
        <v>1724511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151214</v>
      </c>
      <c r="D11" s="25">
        <f t="shared" si="2"/>
        <v>151214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136989</v>
      </c>
      <c r="D12" s="25">
        <f t="shared" si="2"/>
        <v>136989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76322</v>
      </c>
      <c r="D13" s="25">
        <f t="shared" si="2"/>
        <v>76322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34068</v>
      </c>
      <c r="D14" s="25">
        <f t="shared" si="2"/>
        <v>34068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120866</v>
      </c>
      <c r="D15" s="25">
        <f t="shared" si="2"/>
        <v>120866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90669</v>
      </c>
      <c r="D16" s="25">
        <f t="shared" si="2"/>
        <v>90669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48348</v>
      </c>
      <c r="D17" s="25">
        <f t="shared" si="2"/>
        <v>48348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27275</v>
      </c>
      <c r="D18" s="25">
        <f t="shared" si="2"/>
        <v>27275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96327</v>
      </c>
      <c r="D19" s="25">
        <f t="shared" si="2"/>
        <v>96327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32133</v>
      </c>
      <c r="D20" s="25">
        <f t="shared" si="2"/>
        <v>32133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3443</v>
      </c>
      <c r="D21" s="25">
        <f t="shared" si="2"/>
        <v>3443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12761</v>
      </c>
      <c r="D22" s="25">
        <f t="shared" si="2"/>
        <v>12761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110364</v>
      </c>
      <c r="D23" s="25">
        <f t="shared" si="2"/>
        <v>110364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42143</v>
      </c>
      <c r="D24" s="25">
        <f t="shared" si="2"/>
        <v>42143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454554</v>
      </c>
      <c r="D25" s="25">
        <f>SUM(D26:D28)</f>
        <v>454554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453741</v>
      </c>
      <c r="D26" s="25">
        <f t="shared" si="2"/>
        <v>453741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550</v>
      </c>
      <c r="D27" s="25">
        <f t="shared" si="2"/>
        <v>550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263</v>
      </c>
      <c r="D28" s="25">
        <f t="shared" si="2"/>
        <v>263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20901</v>
      </c>
      <c r="D33" s="25">
        <f t="shared" si="2"/>
        <v>20901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109515</v>
      </c>
      <c r="D36" s="93">
        <f>C36</f>
        <v>109515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625611</v>
      </c>
      <c r="D37" s="84">
        <f>D12+D14+D25+D31</f>
        <v>625611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25922</v>
      </c>
      <c r="D38" s="24">
        <f>D39+D40+D41+D49+D51+D57+D58+D56</f>
        <v>25922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1252</v>
      </c>
      <c r="D39" s="85">
        <f>C39</f>
        <v>1252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3593</v>
      </c>
      <c r="D40" s="85">
        <f>C40</f>
        <v>3593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197</v>
      </c>
      <c r="D41" s="85">
        <f>D42+D44+D45+D46+D47+D48</f>
        <v>197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36</v>
      </c>
      <c r="D42" s="85">
        <f>C42</f>
        <v>36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36</v>
      </c>
      <c r="D43" s="85">
        <f aca="true" t="shared" si="3" ref="D43:D62">C43</f>
        <v>36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14</v>
      </c>
      <c r="D44" s="85">
        <f t="shared" si="3"/>
        <v>14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142</v>
      </c>
      <c r="D47" s="85">
        <f t="shared" si="3"/>
        <v>142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5</v>
      </c>
      <c r="D48" s="85">
        <f>C48</f>
        <v>5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14414</v>
      </c>
      <c r="D49" s="85">
        <f>C49</f>
        <v>14414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20</v>
      </c>
      <c r="D50" s="85">
        <f>C50</f>
        <v>20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3193</v>
      </c>
      <c r="D51" s="77">
        <f>D52+D53+D54+D55</f>
        <v>3193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2363</v>
      </c>
      <c r="D52" s="85">
        <f>C52</f>
        <v>2363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273</v>
      </c>
      <c r="D53" s="85">
        <f>C53</f>
        <v>273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557</v>
      </c>
      <c r="D55" s="85">
        <f t="shared" si="3"/>
        <v>557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2771</v>
      </c>
      <c r="D57" s="85">
        <f>C57</f>
        <v>2771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>C58</f>
        <v>502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40226</v>
      </c>
      <c r="D59" s="27">
        <f>D60+D61+D62+D63</f>
        <v>40226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38601</v>
      </c>
      <c r="D61" s="85">
        <f t="shared" si="3"/>
        <v>38601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1625</v>
      </c>
      <c r="D63" s="85">
        <f>C63</f>
        <v>1625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19735</v>
      </c>
      <c r="D64" s="27">
        <f>C64</f>
        <v>19735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63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3659329</v>
      </c>
      <c r="D7" s="16">
        <f>D8+D9+D10+D15+D16+D17+D18+D19+D20+D21+D22+D23+D24+D25+D29+D30+D32+D33+D34</f>
        <v>3659329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452000</v>
      </c>
      <c r="D8" s="25">
        <f>C8</f>
        <v>452000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294469</v>
      </c>
      <c r="D9" s="25">
        <f aca="true" t="shared" si="2" ref="D9:D33">C9</f>
        <v>294469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1812280</v>
      </c>
      <c r="D10" s="25">
        <f t="shared" si="2"/>
        <v>1812280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147066</v>
      </c>
      <c r="D11" s="25">
        <f t="shared" si="2"/>
        <v>147066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134354</v>
      </c>
      <c r="D12" s="25">
        <f t="shared" si="2"/>
        <v>134354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82369</v>
      </c>
      <c r="D13" s="25">
        <f t="shared" si="2"/>
        <v>82369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34254</v>
      </c>
      <c r="D14" s="25">
        <f t="shared" si="2"/>
        <v>34254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136409</v>
      </c>
      <c r="D15" s="25">
        <f t="shared" si="2"/>
        <v>136409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114144</v>
      </c>
      <c r="D16" s="25">
        <f t="shared" si="2"/>
        <v>114144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59011</v>
      </c>
      <c r="D17" s="25">
        <f t="shared" si="2"/>
        <v>59011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17278</v>
      </c>
      <c r="D18" s="25">
        <f t="shared" si="2"/>
        <v>17278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124979</v>
      </c>
      <c r="D19" s="25">
        <f t="shared" si="2"/>
        <v>124979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39954</v>
      </c>
      <c r="D20" s="25">
        <f t="shared" si="2"/>
        <v>39954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3200</v>
      </c>
      <c r="D21" s="25">
        <f t="shared" si="2"/>
        <v>3200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9100</v>
      </c>
      <c r="D22" s="25">
        <f t="shared" si="2"/>
        <v>9100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89899</v>
      </c>
      <c r="D23" s="25">
        <f t="shared" si="2"/>
        <v>89899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43000</v>
      </c>
      <c r="D24" s="25">
        <f t="shared" si="2"/>
        <v>43000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431338</v>
      </c>
      <c r="D25" s="25">
        <f>SUM(D26:D28)</f>
        <v>431338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429138</v>
      </c>
      <c r="D26" s="25">
        <f t="shared" si="2"/>
        <v>429138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32268</v>
      </c>
      <c r="D33" s="25">
        <f t="shared" si="2"/>
        <v>32268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112856</v>
      </c>
      <c r="D36" s="93">
        <f>C36</f>
        <v>112856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599946</v>
      </c>
      <c r="D37" s="84">
        <f>D12+D14+D25+D31</f>
        <v>599946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24675</v>
      </c>
      <c r="D38" s="24">
        <f>D39+D40+D41+D49+D51+D57+D58+D56</f>
        <v>24675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848</v>
      </c>
      <c r="D39" s="85">
        <f>C39</f>
        <v>848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3267</v>
      </c>
      <c r="D40" s="85">
        <f>C40</f>
        <v>3267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251</v>
      </c>
      <c r="D41" s="85">
        <f>D42+D44+D45+D46+D47+D48</f>
        <v>251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30</v>
      </c>
      <c r="D42" s="85">
        <f>C42</f>
        <v>30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30</v>
      </c>
      <c r="D43" s="85">
        <f aca="true" t="shared" si="3" ref="D43:D62">C43</f>
        <v>30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213</v>
      </c>
      <c r="D47" s="85">
        <f t="shared" si="3"/>
        <v>213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8</v>
      </c>
      <c r="D48" s="85">
        <f>C48</f>
        <v>8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15052</v>
      </c>
      <c r="D49" s="85">
        <f>C49</f>
        <v>15052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144</v>
      </c>
      <c r="D50" s="85">
        <f>C50</f>
        <v>144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3333</v>
      </c>
      <c r="D51" s="77">
        <f>D52+D53+D54+D55</f>
        <v>3333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2586</v>
      </c>
      <c r="D52" s="85">
        <f>C52</f>
        <v>2586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369</v>
      </c>
      <c r="D53" s="85">
        <f>C53</f>
        <v>369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378</v>
      </c>
      <c r="D55" s="85">
        <f t="shared" si="3"/>
        <v>378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1560</v>
      </c>
      <c r="D57" s="85">
        <f>C57</f>
        <v>1560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364</v>
      </c>
      <c r="D58" s="85">
        <f>C58</f>
        <v>364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42062</v>
      </c>
      <c r="D59" s="27">
        <f>D60+D61+D62+D63</f>
        <v>42062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5</v>
      </c>
      <c r="D60" s="85">
        <f t="shared" si="3"/>
        <v>5</v>
      </c>
      <c r="E60" s="77" t="str">
        <f t="shared" si="0"/>
        <v>-</v>
      </c>
      <c r="F60" s="98">
        <f t="shared" si="1"/>
        <v>1</v>
      </c>
      <c r="H60" s="95"/>
    </row>
    <row r="61" spans="1:8" ht="31.5" customHeight="1">
      <c r="A61" s="31" t="s">
        <v>30</v>
      </c>
      <c r="B61" s="40" t="s">
        <v>55</v>
      </c>
      <c r="C61" s="81">
        <v>40557</v>
      </c>
      <c r="D61" s="85">
        <f t="shared" si="3"/>
        <v>40557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1500</v>
      </c>
      <c r="D63" s="85">
        <f>C63</f>
        <v>1500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6094</v>
      </c>
      <c r="D64" s="27">
        <f>C64</f>
        <v>6094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64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1673358</v>
      </c>
      <c r="D7" s="16">
        <f>D8+D9+D10+D15+D16+D17+D18+D19+D20+D21+D22+D23+D24+D25+D29+D30+D32+D33+D34</f>
        <v>1673358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209000</v>
      </c>
      <c r="D8" s="25">
        <f>C8</f>
        <v>209000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149754</v>
      </c>
      <c r="D9" s="25">
        <f aca="true" t="shared" si="2" ref="D9:D33">C9</f>
        <v>149754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809683</v>
      </c>
      <c r="D10" s="25">
        <f t="shared" si="2"/>
        <v>809683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63649</v>
      </c>
      <c r="D11" s="25">
        <f t="shared" si="2"/>
        <v>63649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57856</v>
      </c>
      <c r="D12" s="25">
        <f t="shared" si="2"/>
        <v>57856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39635</v>
      </c>
      <c r="D13" s="25">
        <f t="shared" si="2"/>
        <v>39635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14095</v>
      </c>
      <c r="D14" s="25">
        <f t="shared" si="2"/>
        <v>14095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91277</v>
      </c>
      <c r="D15" s="25">
        <f t="shared" si="2"/>
        <v>91277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52304</v>
      </c>
      <c r="D16" s="25">
        <f t="shared" si="2"/>
        <v>52304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22215</v>
      </c>
      <c r="D17" s="25">
        <f t="shared" si="2"/>
        <v>22215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9645</v>
      </c>
      <c r="D18" s="25">
        <f t="shared" si="2"/>
        <v>9645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44782</v>
      </c>
      <c r="D19" s="25">
        <f t="shared" si="2"/>
        <v>44782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13700</v>
      </c>
      <c r="D20" s="25">
        <f t="shared" si="2"/>
        <v>13700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1557</v>
      </c>
      <c r="D21" s="25">
        <f t="shared" si="2"/>
        <v>1557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5172</v>
      </c>
      <c r="D22" s="25">
        <f t="shared" si="2"/>
        <v>5172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49370</v>
      </c>
      <c r="D23" s="25">
        <f t="shared" si="2"/>
        <v>49370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26000</v>
      </c>
      <c r="D24" s="25">
        <f t="shared" si="2"/>
        <v>26000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182513</v>
      </c>
      <c r="D25" s="25">
        <f>SUM(D26:D28)</f>
        <v>182513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182013</v>
      </c>
      <c r="D26" s="25">
        <f t="shared" si="2"/>
        <v>182013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300</v>
      </c>
      <c r="D27" s="25">
        <f t="shared" si="2"/>
        <v>300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6386</v>
      </c>
      <c r="D33" s="25">
        <f t="shared" si="2"/>
        <v>6386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134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65338</v>
      </c>
      <c r="D36" s="93">
        <f>C36</f>
        <v>65338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254464</v>
      </c>
      <c r="D37" s="84">
        <f>D12+D14+D25+D31</f>
        <v>254464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17160</v>
      </c>
      <c r="D38" s="24">
        <f>D39+D40+D41+D49+D51+D57+D58+D56</f>
        <v>17160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737</v>
      </c>
      <c r="D39" s="85">
        <f>C39</f>
        <v>737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2802</v>
      </c>
      <c r="D40" s="85">
        <f>C40</f>
        <v>2802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175</v>
      </c>
      <c r="D41" s="85">
        <f>D42+D44+D45+D46+D47+D48</f>
        <v>175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31</v>
      </c>
      <c r="D42" s="85">
        <f>C42</f>
        <v>31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31</v>
      </c>
      <c r="D43" s="85">
        <f aca="true" t="shared" si="3" ref="D43:D62">C43</f>
        <v>31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119</v>
      </c>
      <c r="D47" s="85">
        <f t="shared" si="3"/>
        <v>119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25</v>
      </c>
      <c r="D48" s="85">
        <f>C48</f>
        <v>25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8514</v>
      </c>
      <c r="D49" s="85">
        <f>C49</f>
        <v>8514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43</v>
      </c>
      <c r="D50" s="85">
        <f>C50</f>
        <v>43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1884</v>
      </c>
      <c r="D51" s="77">
        <f>D52+D53+D54+D55</f>
        <v>1884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1462</v>
      </c>
      <c r="D52" s="85">
        <f>C52</f>
        <v>1462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208</v>
      </c>
      <c r="D53" s="85">
        <f>C53</f>
        <v>208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214</v>
      </c>
      <c r="D55" s="85">
        <f t="shared" si="3"/>
        <v>214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2750</v>
      </c>
      <c r="D57" s="85">
        <f>C57</f>
        <v>2750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298</v>
      </c>
      <c r="D58" s="85">
        <f>C58</f>
        <v>298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4280</v>
      </c>
      <c r="D59" s="27">
        <f>D60+D61+D62+D63</f>
        <v>4280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3730</v>
      </c>
      <c r="D61" s="85">
        <f t="shared" si="3"/>
        <v>3730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550</v>
      </c>
      <c r="D63" s="85">
        <f>C63</f>
        <v>550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750</v>
      </c>
      <c r="D64" s="27">
        <f>C64</f>
        <v>750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65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4420295</v>
      </c>
      <c r="D7" s="16">
        <f>D8+D9+D10+D15+D16+D17+D18+D19+D20+D21+D22+D23+D24+D25+D29+D30+D32+D33+D34</f>
        <v>4420295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522799</v>
      </c>
      <c r="D8" s="25">
        <f>C8</f>
        <v>522799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336625</v>
      </c>
      <c r="D9" s="25">
        <f aca="true" t="shared" si="2" ref="D9:D33">C9</f>
        <v>336625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2199501</v>
      </c>
      <c r="D10" s="25">
        <f t="shared" si="2"/>
        <v>2199501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194871</v>
      </c>
      <c r="D11" s="25">
        <f t="shared" si="2"/>
        <v>194871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177474</v>
      </c>
      <c r="D12" s="25">
        <f t="shared" si="2"/>
        <v>177474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91220</v>
      </c>
      <c r="D13" s="25">
        <f t="shared" si="2"/>
        <v>91220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35387</v>
      </c>
      <c r="D14" s="25">
        <f t="shared" si="2"/>
        <v>35387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156725</v>
      </c>
      <c r="D15" s="25">
        <f t="shared" si="2"/>
        <v>156725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125850</v>
      </c>
      <c r="D16" s="25">
        <f t="shared" si="2"/>
        <v>125850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55018</v>
      </c>
      <c r="D17" s="25">
        <f t="shared" si="2"/>
        <v>55018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23284</v>
      </c>
      <c r="D18" s="25">
        <f t="shared" si="2"/>
        <v>23284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118768</v>
      </c>
      <c r="D19" s="25">
        <f t="shared" si="2"/>
        <v>118768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42000</v>
      </c>
      <c r="D20" s="25">
        <f t="shared" si="2"/>
        <v>42000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2350</v>
      </c>
      <c r="D21" s="25">
        <f t="shared" si="2"/>
        <v>2350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11069</v>
      </c>
      <c r="D22" s="25">
        <f t="shared" si="2"/>
        <v>11069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114857</v>
      </c>
      <c r="D23" s="25">
        <f t="shared" si="2"/>
        <v>114857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56081</v>
      </c>
      <c r="D24" s="25">
        <f t="shared" si="2"/>
        <v>56081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580125</v>
      </c>
      <c r="D25" s="25">
        <f>SUM(D26:D28)</f>
        <v>580125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578733</v>
      </c>
      <c r="D26" s="25">
        <f t="shared" si="2"/>
        <v>578733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1134</v>
      </c>
      <c r="D27" s="25">
        <f t="shared" si="2"/>
        <v>1134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258</v>
      </c>
      <c r="D28" s="25">
        <f t="shared" si="2"/>
        <v>258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75243</v>
      </c>
      <c r="D33" s="25">
        <f t="shared" si="2"/>
        <v>75243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121112</v>
      </c>
      <c r="D36" s="93">
        <f>C36</f>
        <v>121112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792986</v>
      </c>
      <c r="D37" s="84">
        <f>D12+D14+D25+D31</f>
        <v>792986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29974</v>
      </c>
      <c r="D38" s="24">
        <f>D39+D40+D41+D49+D51+D57+D58+D56</f>
        <v>29974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1196</v>
      </c>
      <c r="D39" s="85">
        <f>C39</f>
        <v>1196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5332</v>
      </c>
      <c r="D40" s="85">
        <f>C40</f>
        <v>5332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309</v>
      </c>
      <c r="D41" s="85">
        <f>D42+D44+D45+D46+D47+D48</f>
        <v>309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14</v>
      </c>
      <c r="D42" s="85">
        <f>C42</f>
        <v>14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14</v>
      </c>
      <c r="D43" s="85">
        <f aca="true" t="shared" si="3" ref="D43:D62">C43</f>
        <v>14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18</v>
      </c>
      <c r="D44" s="85">
        <f t="shared" si="3"/>
        <v>18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273</v>
      </c>
      <c r="D47" s="85">
        <f t="shared" si="3"/>
        <v>273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4</v>
      </c>
      <c r="D48" s="85">
        <f>C48</f>
        <v>4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17541</v>
      </c>
      <c r="D49" s="85">
        <f>C49</f>
        <v>17541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90</v>
      </c>
      <c r="D50" s="85">
        <f>C50</f>
        <v>90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3886</v>
      </c>
      <c r="D51" s="77">
        <f>D52+D53+D54+D55</f>
        <v>3886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3015</v>
      </c>
      <c r="D52" s="85">
        <f>C52</f>
        <v>3015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430</v>
      </c>
      <c r="D53" s="85">
        <f>C53</f>
        <v>430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441</v>
      </c>
      <c r="D55" s="85">
        <f t="shared" si="3"/>
        <v>441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1429</v>
      </c>
      <c r="D57" s="85">
        <f>C57</f>
        <v>1429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281</v>
      </c>
      <c r="D58" s="85">
        <f>C58</f>
        <v>281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16700</v>
      </c>
      <c r="D59" s="27">
        <f>D60+D61+D62+D63</f>
        <v>16700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 t="shared" si="3"/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16200</v>
      </c>
      <c r="D61" s="85">
        <f t="shared" si="3"/>
        <v>16200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 t="shared" si="3"/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500</v>
      </c>
      <c r="D63" s="85">
        <f>C63</f>
        <v>500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5000</v>
      </c>
      <c r="D64" s="27">
        <f>C64</f>
        <v>5000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1" ySplit="7" topLeftCell="B44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40.5" customHeight="1">
      <c r="A1" s="150" t="s">
        <v>253</v>
      </c>
      <c r="B1" s="150"/>
      <c r="C1" s="150"/>
      <c r="D1" s="150"/>
      <c r="E1" s="150"/>
      <c r="F1" s="150"/>
    </row>
    <row r="2" spans="1:3" s="50" customFormat="1" ht="33" customHeight="1">
      <c r="A2" s="88" t="s">
        <v>66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47" t="s">
        <v>131</v>
      </c>
      <c r="B4" s="147" t="s">
        <v>54</v>
      </c>
      <c r="C4" s="148" t="s">
        <v>233</v>
      </c>
      <c r="D4" s="148" t="s">
        <v>188</v>
      </c>
      <c r="E4" s="151" t="s">
        <v>189</v>
      </c>
      <c r="F4" s="151" t="s">
        <v>190</v>
      </c>
    </row>
    <row r="5" spans="1:6" s="6" customFormat="1" ht="45" customHeight="1">
      <c r="A5" s="147"/>
      <c r="B5" s="147"/>
      <c r="C5" s="149"/>
      <c r="D5" s="149"/>
      <c r="E5" s="151"/>
      <c r="F5" s="151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5505856</v>
      </c>
      <c r="D7" s="16">
        <f>D8+D9+D10+D15+D16+D17+D18+D19+D20+D21+D22+D23+D24+D25+D29+D30+D32+D33+D34</f>
        <v>5505856</v>
      </c>
      <c r="E7" s="13" t="str">
        <f>IF(C7=D7,"-",D7-C7)</f>
        <v>-</v>
      </c>
      <c r="F7" s="96">
        <f>IF(C7=0,"-",D7/C7)</f>
        <v>1</v>
      </c>
      <c r="H7" s="95"/>
    </row>
    <row r="8" spans="1:8" ht="33" customHeight="1">
      <c r="A8" s="29" t="s">
        <v>1</v>
      </c>
      <c r="B8" s="35" t="s">
        <v>132</v>
      </c>
      <c r="C8" s="81">
        <v>676864</v>
      </c>
      <c r="D8" s="25">
        <f>C8</f>
        <v>676864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H8" s="95"/>
    </row>
    <row r="9" spans="1:8" ht="33" customHeight="1">
      <c r="A9" s="29" t="s">
        <v>2</v>
      </c>
      <c r="B9" s="35" t="s">
        <v>133</v>
      </c>
      <c r="C9" s="81">
        <v>487311</v>
      </c>
      <c r="D9" s="25">
        <f aca="true" t="shared" si="2" ref="D9:D33">C9</f>
        <v>487311</v>
      </c>
      <c r="E9" s="97" t="str">
        <f t="shared" si="0"/>
        <v>-</v>
      </c>
      <c r="F9" s="98">
        <f t="shared" si="1"/>
        <v>1</v>
      </c>
      <c r="H9" s="95"/>
    </row>
    <row r="10" spans="1:8" ht="33" customHeight="1">
      <c r="A10" s="29" t="s">
        <v>3</v>
      </c>
      <c r="B10" s="35" t="s">
        <v>130</v>
      </c>
      <c r="C10" s="81">
        <v>2685859</v>
      </c>
      <c r="D10" s="25">
        <f t="shared" si="2"/>
        <v>2685859</v>
      </c>
      <c r="E10" s="97" t="str">
        <f t="shared" si="0"/>
        <v>-</v>
      </c>
      <c r="F10" s="98">
        <f t="shared" si="1"/>
        <v>1</v>
      </c>
      <c r="H10" s="95"/>
    </row>
    <row r="11" spans="1:8" ht="31.5" customHeight="1">
      <c r="A11" s="79" t="s">
        <v>56</v>
      </c>
      <c r="B11" s="34" t="s">
        <v>159</v>
      </c>
      <c r="C11" s="81">
        <v>281494</v>
      </c>
      <c r="D11" s="25">
        <f t="shared" si="2"/>
        <v>281494</v>
      </c>
      <c r="E11" s="97" t="str">
        <f t="shared" si="0"/>
        <v>-</v>
      </c>
      <c r="F11" s="98">
        <f t="shared" si="1"/>
        <v>1</v>
      </c>
      <c r="H11" s="95"/>
    </row>
    <row r="12" spans="1:8" ht="31.5" customHeight="1">
      <c r="A12" s="79" t="s">
        <v>160</v>
      </c>
      <c r="B12" s="34" t="s">
        <v>163</v>
      </c>
      <c r="C12" s="81">
        <v>253845</v>
      </c>
      <c r="D12" s="25">
        <f t="shared" si="2"/>
        <v>253845</v>
      </c>
      <c r="E12" s="97" t="str">
        <f t="shared" si="0"/>
        <v>-</v>
      </c>
      <c r="F12" s="98">
        <f t="shared" si="1"/>
        <v>1</v>
      </c>
      <c r="H12" s="95"/>
    </row>
    <row r="13" spans="1:8" ht="31.5" customHeight="1">
      <c r="A13" s="79" t="s">
        <v>161</v>
      </c>
      <c r="B13" s="34" t="s">
        <v>164</v>
      </c>
      <c r="C13" s="81">
        <v>124945</v>
      </c>
      <c r="D13" s="25">
        <f t="shared" si="2"/>
        <v>124945</v>
      </c>
      <c r="E13" s="97" t="str">
        <f t="shared" si="0"/>
        <v>-</v>
      </c>
      <c r="F13" s="98">
        <f t="shared" si="1"/>
        <v>1</v>
      </c>
      <c r="H13" s="95"/>
    </row>
    <row r="14" spans="1:8" ht="31.5" customHeight="1">
      <c r="A14" s="79" t="s">
        <v>162</v>
      </c>
      <c r="B14" s="34" t="s">
        <v>165</v>
      </c>
      <c r="C14" s="81">
        <v>64401</v>
      </c>
      <c r="D14" s="25">
        <f t="shared" si="2"/>
        <v>64401</v>
      </c>
      <c r="E14" s="97" t="str">
        <f t="shared" si="0"/>
        <v>-</v>
      </c>
      <c r="F14" s="98">
        <f t="shared" si="1"/>
        <v>1</v>
      </c>
      <c r="H14" s="95"/>
    </row>
    <row r="15" spans="1:8" ht="33" customHeight="1">
      <c r="A15" s="29" t="s">
        <v>4</v>
      </c>
      <c r="B15" s="35" t="s">
        <v>138</v>
      </c>
      <c r="C15" s="81">
        <v>170480</v>
      </c>
      <c r="D15" s="25">
        <f t="shared" si="2"/>
        <v>170480</v>
      </c>
      <c r="E15" s="97" t="str">
        <f t="shared" si="0"/>
        <v>-</v>
      </c>
      <c r="F15" s="98">
        <f t="shared" si="1"/>
        <v>1</v>
      </c>
      <c r="H15" s="95"/>
    </row>
    <row r="16" spans="1:8" ht="33" customHeight="1">
      <c r="A16" s="29" t="s">
        <v>5</v>
      </c>
      <c r="B16" s="35" t="s">
        <v>134</v>
      </c>
      <c r="C16" s="81">
        <v>185336</v>
      </c>
      <c r="D16" s="25">
        <f t="shared" si="2"/>
        <v>185336</v>
      </c>
      <c r="E16" s="97" t="str">
        <f t="shared" si="0"/>
        <v>-</v>
      </c>
      <c r="F16" s="98">
        <f t="shared" si="1"/>
        <v>1</v>
      </c>
      <c r="H16" s="95"/>
    </row>
    <row r="17" spans="1:8" ht="33" customHeight="1">
      <c r="A17" s="29" t="s">
        <v>6</v>
      </c>
      <c r="B17" s="35" t="s">
        <v>140</v>
      </c>
      <c r="C17" s="81">
        <v>117226</v>
      </c>
      <c r="D17" s="25">
        <f t="shared" si="2"/>
        <v>117226</v>
      </c>
      <c r="E17" s="97" t="str">
        <f t="shared" si="0"/>
        <v>-</v>
      </c>
      <c r="F17" s="98">
        <f t="shared" si="1"/>
        <v>1</v>
      </c>
      <c r="H17" s="95"/>
    </row>
    <row r="18" spans="1:8" ht="33" customHeight="1">
      <c r="A18" s="29" t="s">
        <v>7</v>
      </c>
      <c r="B18" s="35" t="s">
        <v>139</v>
      </c>
      <c r="C18" s="81">
        <v>36529</v>
      </c>
      <c r="D18" s="25">
        <f t="shared" si="2"/>
        <v>36529</v>
      </c>
      <c r="E18" s="97" t="str">
        <f t="shared" si="0"/>
        <v>-</v>
      </c>
      <c r="F18" s="98">
        <f t="shared" si="1"/>
        <v>1</v>
      </c>
      <c r="H18" s="95"/>
    </row>
    <row r="19" spans="1:8" ht="33" customHeight="1">
      <c r="A19" s="29" t="s">
        <v>8</v>
      </c>
      <c r="B19" s="35" t="s">
        <v>135</v>
      </c>
      <c r="C19" s="81">
        <v>184773</v>
      </c>
      <c r="D19" s="25">
        <f t="shared" si="2"/>
        <v>184773</v>
      </c>
      <c r="E19" s="97" t="str">
        <f t="shared" si="0"/>
        <v>-</v>
      </c>
      <c r="F19" s="98">
        <f t="shared" si="1"/>
        <v>1</v>
      </c>
      <c r="H19" s="95"/>
    </row>
    <row r="20" spans="1:8" ht="33" customHeight="1">
      <c r="A20" s="29" t="s">
        <v>9</v>
      </c>
      <c r="B20" s="35" t="s">
        <v>136</v>
      </c>
      <c r="C20" s="81">
        <v>50000</v>
      </c>
      <c r="D20" s="25">
        <f t="shared" si="2"/>
        <v>50000</v>
      </c>
      <c r="E20" s="97" t="str">
        <f t="shared" si="0"/>
        <v>-</v>
      </c>
      <c r="F20" s="98">
        <f t="shared" si="1"/>
        <v>1</v>
      </c>
      <c r="H20" s="95"/>
    </row>
    <row r="21" spans="1:8" ht="33" customHeight="1">
      <c r="A21" s="29" t="s">
        <v>10</v>
      </c>
      <c r="B21" s="35" t="s">
        <v>141</v>
      </c>
      <c r="C21" s="81">
        <v>1701</v>
      </c>
      <c r="D21" s="25">
        <f t="shared" si="2"/>
        <v>1701</v>
      </c>
      <c r="E21" s="97" t="str">
        <f t="shared" si="0"/>
        <v>-</v>
      </c>
      <c r="F21" s="98">
        <f t="shared" si="1"/>
        <v>1</v>
      </c>
      <c r="H21" s="95"/>
    </row>
    <row r="22" spans="1:8" ht="46.5" customHeight="1">
      <c r="A22" s="29" t="s">
        <v>11</v>
      </c>
      <c r="B22" s="35" t="s">
        <v>137</v>
      </c>
      <c r="C22" s="81">
        <v>13230</v>
      </c>
      <c r="D22" s="25">
        <f t="shared" si="2"/>
        <v>13230</v>
      </c>
      <c r="E22" s="97" t="str">
        <f t="shared" si="0"/>
        <v>-</v>
      </c>
      <c r="F22" s="98">
        <f t="shared" si="1"/>
        <v>1</v>
      </c>
      <c r="H22" s="95"/>
    </row>
    <row r="23" spans="1:8" ht="33" customHeight="1">
      <c r="A23" s="29" t="s">
        <v>12</v>
      </c>
      <c r="B23" s="35" t="s">
        <v>182</v>
      </c>
      <c r="C23" s="81">
        <v>155372</v>
      </c>
      <c r="D23" s="25">
        <f t="shared" si="2"/>
        <v>155372</v>
      </c>
      <c r="E23" s="97" t="str">
        <f t="shared" si="0"/>
        <v>-</v>
      </c>
      <c r="F23" s="98">
        <f t="shared" si="1"/>
        <v>1</v>
      </c>
      <c r="H23" s="95"/>
    </row>
    <row r="24" spans="1:8" ht="33" customHeight="1">
      <c r="A24" s="29" t="s">
        <v>13</v>
      </c>
      <c r="B24" s="35" t="s">
        <v>166</v>
      </c>
      <c r="C24" s="81">
        <v>74000</v>
      </c>
      <c r="D24" s="25">
        <f t="shared" si="2"/>
        <v>74000</v>
      </c>
      <c r="E24" s="97" t="str">
        <f t="shared" si="0"/>
        <v>-</v>
      </c>
      <c r="F24" s="98">
        <f t="shared" si="1"/>
        <v>1</v>
      </c>
      <c r="H24" s="95"/>
    </row>
    <row r="25" spans="1:8" ht="33" customHeight="1">
      <c r="A25" s="30" t="s">
        <v>14</v>
      </c>
      <c r="B25" s="78" t="s">
        <v>243</v>
      </c>
      <c r="C25" s="81">
        <v>646312</v>
      </c>
      <c r="D25" s="25">
        <f>SUM(D26:D28)</f>
        <v>646312</v>
      </c>
      <c r="E25" s="97" t="str">
        <f t="shared" si="0"/>
        <v>-</v>
      </c>
      <c r="F25" s="98">
        <f t="shared" si="1"/>
        <v>1</v>
      </c>
      <c r="H25" s="95"/>
    </row>
    <row r="26" spans="1:8" ht="31.5">
      <c r="A26" s="28" t="s">
        <v>142</v>
      </c>
      <c r="B26" s="34" t="s">
        <v>168</v>
      </c>
      <c r="C26" s="81">
        <v>642312</v>
      </c>
      <c r="D26" s="25">
        <f t="shared" si="2"/>
        <v>642312</v>
      </c>
      <c r="E26" s="97" t="str">
        <f t="shared" si="0"/>
        <v>-</v>
      </c>
      <c r="F26" s="98">
        <f t="shared" si="1"/>
        <v>1</v>
      </c>
      <c r="H26" s="95"/>
    </row>
    <row r="27" spans="1:8" ht="31.5" customHeight="1">
      <c r="A27" s="79" t="s">
        <v>167</v>
      </c>
      <c r="B27" s="34" t="s">
        <v>170</v>
      </c>
      <c r="C27" s="81">
        <v>3000</v>
      </c>
      <c r="D27" s="25">
        <f t="shared" si="2"/>
        <v>3000</v>
      </c>
      <c r="E27" s="97" t="str">
        <f t="shared" si="0"/>
        <v>-</v>
      </c>
      <c r="F27" s="98">
        <f t="shared" si="1"/>
        <v>1</v>
      </c>
      <c r="H27" s="95"/>
    </row>
    <row r="28" spans="1:8" ht="31.5" customHeight="1">
      <c r="A28" s="79" t="s">
        <v>171</v>
      </c>
      <c r="B28" s="34" t="s">
        <v>169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H32" s="95"/>
    </row>
    <row r="33" spans="1:8" ht="33" customHeight="1">
      <c r="A33" s="31" t="s">
        <v>120</v>
      </c>
      <c r="B33" s="37" t="s">
        <v>183</v>
      </c>
      <c r="C33" s="81">
        <v>20863</v>
      </c>
      <c r="D33" s="25">
        <f t="shared" si="2"/>
        <v>20863</v>
      </c>
      <c r="E33" s="97" t="str">
        <f t="shared" si="0"/>
        <v>-</v>
      </c>
      <c r="F33" s="98">
        <f t="shared" si="1"/>
        <v>1</v>
      </c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H35" s="95"/>
    </row>
    <row r="36" spans="1:8" s="5" customFormat="1" ht="31.5" customHeight="1">
      <c r="A36" s="32" t="s">
        <v>57</v>
      </c>
      <c r="B36" s="38" t="s">
        <v>60</v>
      </c>
      <c r="C36" s="84">
        <v>141204</v>
      </c>
      <c r="D36" s="93">
        <f>C36</f>
        <v>141204</v>
      </c>
      <c r="E36" s="15" t="str">
        <f t="shared" si="0"/>
        <v>-</v>
      </c>
      <c r="F36" s="99">
        <f t="shared" si="1"/>
        <v>1</v>
      </c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964558</v>
      </c>
      <c r="D37" s="84">
        <f>D12+D14+D25+D31</f>
        <v>964558</v>
      </c>
      <c r="E37" s="15" t="str">
        <f t="shared" si="0"/>
        <v>-</v>
      </c>
      <c r="F37" s="99">
        <f t="shared" si="1"/>
        <v>1</v>
      </c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40427</v>
      </c>
      <c r="D38" s="24">
        <f>D39+D40+D41+D49+D51+D57+D58+D56</f>
        <v>40427</v>
      </c>
      <c r="E38" s="13" t="str">
        <f t="shared" si="0"/>
        <v>-</v>
      </c>
      <c r="F38" s="100">
        <f t="shared" si="1"/>
        <v>1</v>
      </c>
      <c r="H38" s="95"/>
    </row>
    <row r="39" spans="1:8" ht="28.5" customHeight="1">
      <c r="A39" s="31" t="s">
        <v>17</v>
      </c>
      <c r="B39" s="40" t="s">
        <v>18</v>
      </c>
      <c r="C39" s="81">
        <v>1699</v>
      </c>
      <c r="D39" s="85">
        <f>C39</f>
        <v>1699</v>
      </c>
      <c r="E39" s="97" t="str">
        <f t="shared" si="0"/>
        <v>-</v>
      </c>
      <c r="F39" s="98">
        <f t="shared" si="1"/>
        <v>1</v>
      </c>
      <c r="H39" s="95"/>
    </row>
    <row r="40" spans="1:8" ht="28.5" customHeight="1">
      <c r="A40" s="31" t="s">
        <v>19</v>
      </c>
      <c r="B40" s="40" t="s">
        <v>20</v>
      </c>
      <c r="C40" s="81">
        <v>5578</v>
      </c>
      <c r="D40" s="85">
        <f>C40</f>
        <v>5578</v>
      </c>
      <c r="E40" s="97" t="str">
        <f t="shared" si="0"/>
        <v>-</v>
      </c>
      <c r="F40" s="98">
        <f t="shared" si="1"/>
        <v>1</v>
      </c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281</v>
      </c>
      <c r="D41" s="85">
        <f>D42+D44+D45+D46+D47+D48</f>
        <v>281</v>
      </c>
      <c r="E41" s="97" t="str">
        <f t="shared" si="0"/>
        <v>-</v>
      </c>
      <c r="F41" s="98">
        <f t="shared" si="1"/>
        <v>1</v>
      </c>
      <c r="H41" s="95"/>
    </row>
    <row r="42" spans="1:8" ht="28.5" customHeight="1">
      <c r="A42" s="42" t="s">
        <v>39</v>
      </c>
      <c r="B42" s="43" t="s">
        <v>32</v>
      </c>
      <c r="C42" s="81">
        <v>24</v>
      </c>
      <c r="D42" s="85">
        <f>C42</f>
        <v>24</v>
      </c>
      <c r="E42" s="97" t="str">
        <f t="shared" si="0"/>
        <v>-</v>
      </c>
      <c r="F42" s="98">
        <f t="shared" si="1"/>
        <v>1</v>
      </c>
      <c r="H42" s="95"/>
    </row>
    <row r="43" spans="1:8" ht="28.5" customHeight="1">
      <c r="A43" s="42" t="s">
        <v>40</v>
      </c>
      <c r="B43" s="44" t="s">
        <v>33</v>
      </c>
      <c r="C43" s="81">
        <v>24</v>
      </c>
      <c r="D43" s="85">
        <f>C43</f>
        <v>24</v>
      </c>
      <c r="E43" s="97" t="str">
        <f t="shared" si="0"/>
        <v>-</v>
      </c>
      <c r="F43" s="98">
        <f t="shared" si="1"/>
        <v>1</v>
      </c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>C44</f>
        <v>52</v>
      </c>
      <c r="E44" s="97" t="str">
        <f t="shared" si="0"/>
        <v>-</v>
      </c>
      <c r="F44" s="98">
        <f t="shared" si="1"/>
        <v>1</v>
      </c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aca="true" t="shared" si="3" ref="D45:D58">C45</f>
        <v>0</v>
      </c>
      <c r="E45" s="97" t="str">
        <f t="shared" si="0"/>
        <v>-</v>
      </c>
      <c r="F45" s="98" t="str">
        <f t="shared" si="1"/>
        <v>-</v>
      </c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H46" s="95"/>
    </row>
    <row r="47" spans="1:8" ht="28.5" customHeight="1">
      <c r="A47" s="42" t="s">
        <v>44</v>
      </c>
      <c r="B47" s="43" t="s">
        <v>37</v>
      </c>
      <c r="C47" s="81">
        <v>150</v>
      </c>
      <c r="D47" s="85">
        <f t="shared" si="3"/>
        <v>150</v>
      </c>
      <c r="E47" s="97" t="str">
        <f t="shared" si="0"/>
        <v>-</v>
      </c>
      <c r="F47" s="98">
        <f t="shared" si="1"/>
        <v>1</v>
      </c>
      <c r="H47" s="95"/>
    </row>
    <row r="48" spans="1:8" ht="28.5" customHeight="1">
      <c r="A48" s="42" t="s">
        <v>45</v>
      </c>
      <c r="B48" s="43" t="s">
        <v>38</v>
      </c>
      <c r="C48" s="81">
        <v>55</v>
      </c>
      <c r="D48" s="85">
        <f t="shared" si="3"/>
        <v>55</v>
      </c>
      <c r="E48" s="97" t="str">
        <f t="shared" si="0"/>
        <v>-</v>
      </c>
      <c r="F48" s="98">
        <f t="shared" si="1"/>
        <v>1</v>
      </c>
      <c r="H48" s="95"/>
    </row>
    <row r="49" spans="1:8" ht="28.5" customHeight="1">
      <c r="A49" s="31" t="s">
        <v>22</v>
      </c>
      <c r="B49" s="40" t="s">
        <v>176</v>
      </c>
      <c r="C49" s="81">
        <v>22235</v>
      </c>
      <c r="D49" s="85">
        <f>C49</f>
        <v>22235</v>
      </c>
      <c r="E49" s="97" t="str">
        <f t="shared" si="0"/>
        <v>-</v>
      </c>
      <c r="F49" s="98">
        <f t="shared" si="1"/>
        <v>1</v>
      </c>
      <c r="H49" s="95"/>
    </row>
    <row r="50" spans="1:8" ht="28.5" customHeight="1">
      <c r="A50" s="42" t="s">
        <v>177</v>
      </c>
      <c r="B50" s="43" t="s">
        <v>178</v>
      </c>
      <c r="C50" s="81">
        <v>24</v>
      </c>
      <c r="D50" s="85">
        <f t="shared" si="3"/>
        <v>24</v>
      </c>
      <c r="E50" s="97" t="str">
        <f t="shared" si="0"/>
        <v>-</v>
      </c>
      <c r="F50" s="98">
        <f t="shared" si="1"/>
        <v>1</v>
      </c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4934</v>
      </c>
      <c r="D51" s="77">
        <f>SUM(D52:D55)</f>
        <v>4934</v>
      </c>
      <c r="E51" s="97" t="str">
        <f t="shared" si="0"/>
        <v>-</v>
      </c>
      <c r="F51" s="98">
        <f t="shared" si="1"/>
        <v>1</v>
      </c>
      <c r="H51" s="95"/>
    </row>
    <row r="52" spans="1:8" ht="28.5" customHeight="1">
      <c r="A52" s="42" t="s">
        <v>50</v>
      </c>
      <c r="B52" s="43" t="s">
        <v>46</v>
      </c>
      <c r="C52" s="81">
        <v>3822</v>
      </c>
      <c r="D52" s="85">
        <f>C52</f>
        <v>3822</v>
      </c>
      <c r="E52" s="97" t="str">
        <f t="shared" si="0"/>
        <v>-</v>
      </c>
      <c r="F52" s="98">
        <f t="shared" si="1"/>
        <v>1</v>
      </c>
      <c r="H52" s="95"/>
    </row>
    <row r="53" spans="1:8" ht="28.5" customHeight="1">
      <c r="A53" s="42" t="s">
        <v>51</v>
      </c>
      <c r="B53" s="43" t="s">
        <v>47</v>
      </c>
      <c r="C53" s="81">
        <v>545</v>
      </c>
      <c r="D53" s="85">
        <f>C53</f>
        <v>545</v>
      </c>
      <c r="E53" s="97" t="str">
        <f t="shared" si="0"/>
        <v>-</v>
      </c>
      <c r="F53" s="98">
        <f t="shared" si="1"/>
        <v>1</v>
      </c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H54" s="95"/>
    </row>
    <row r="55" spans="1:8" ht="28.5" customHeight="1">
      <c r="A55" s="42" t="s">
        <v>53</v>
      </c>
      <c r="B55" s="43" t="s">
        <v>49</v>
      </c>
      <c r="C55" s="81">
        <v>567</v>
      </c>
      <c r="D55" s="85">
        <f t="shared" si="3"/>
        <v>567</v>
      </c>
      <c r="E55" s="97" t="str">
        <f t="shared" si="0"/>
        <v>-</v>
      </c>
      <c r="F55" s="98">
        <f t="shared" si="1"/>
        <v>1</v>
      </c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H56" s="95"/>
    </row>
    <row r="57" spans="1:8" ht="28.5" customHeight="1">
      <c r="A57" s="31" t="s">
        <v>26</v>
      </c>
      <c r="B57" s="40" t="s">
        <v>179</v>
      </c>
      <c r="C57" s="81">
        <v>5400</v>
      </c>
      <c r="D57" s="85">
        <f t="shared" si="3"/>
        <v>5400</v>
      </c>
      <c r="E57" s="97" t="str">
        <f t="shared" si="0"/>
        <v>-</v>
      </c>
      <c r="F57" s="101">
        <f t="shared" si="1"/>
        <v>1</v>
      </c>
      <c r="H57" s="95"/>
    </row>
    <row r="58" spans="1:8" ht="28.5" customHeight="1">
      <c r="A58" s="31" t="s">
        <v>27</v>
      </c>
      <c r="B58" s="40" t="s">
        <v>28</v>
      </c>
      <c r="C58" s="81">
        <v>300</v>
      </c>
      <c r="D58" s="85">
        <f t="shared" si="3"/>
        <v>300</v>
      </c>
      <c r="E58" s="97" t="str">
        <f t="shared" si="0"/>
        <v>-</v>
      </c>
      <c r="F58" s="98">
        <f t="shared" si="1"/>
        <v>1</v>
      </c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18760</v>
      </c>
      <c r="D59" s="27">
        <f>D60+D61+D62+D63</f>
        <v>18760</v>
      </c>
      <c r="E59" s="13" t="str">
        <f t="shared" si="0"/>
        <v>-</v>
      </c>
      <c r="F59" s="102">
        <f t="shared" si="1"/>
        <v>1</v>
      </c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H60" s="95"/>
    </row>
    <row r="61" spans="1:8" ht="31.5" customHeight="1">
      <c r="A61" s="31" t="s">
        <v>30</v>
      </c>
      <c r="B61" s="40" t="s">
        <v>55</v>
      </c>
      <c r="C61" s="81">
        <v>16095</v>
      </c>
      <c r="D61" s="85">
        <f>C61</f>
        <v>16095</v>
      </c>
      <c r="E61" s="77" t="str">
        <f t="shared" si="0"/>
        <v>-</v>
      </c>
      <c r="F61" s="98">
        <f t="shared" si="1"/>
        <v>1</v>
      </c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H62" s="95"/>
    </row>
    <row r="63" spans="1:8" ht="31.5" customHeight="1">
      <c r="A63" s="31" t="s">
        <v>102</v>
      </c>
      <c r="B63" s="40" t="s">
        <v>104</v>
      </c>
      <c r="C63" s="81">
        <v>2665</v>
      </c>
      <c r="D63" s="85">
        <f>C63</f>
        <v>2665</v>
      </c>
      <c r="E63" s="77" t="str">
        <f t="shared" si="0"/>
        <v>-</v>
      </c>
      <c r="F63" s="98">
        <f t="shared" si="1"/>
        <v>1</v>
      </c>
      <c r="H63" s="95"/>
    </row>
    <row r="64" spans="1:8" ht="32.25" customHeight="1">
      <c r="A64" s="33" t="s">
        <v>109</v>
      </c>
      <c r="B64" s="45" t="s">
        <v>128</v>
      </c>
      <c r="C64" s="27">
        <v>300</v>
      </c>
      <c r="D64" s="27">
        <f>C64</f>
        <v>300</v>
      </c>
      <c r="E64" s="13" t="str">
        <f t="shared" si="0"/>
        <v>-</v>
      </c>
      <c r="F64" s="102">
        <f t="shared" si="1"/>
        <v>1</v>
      </c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Rosińska Edyta</cp:lastModifiedBy>
  <cp:lastPrinted>2014-12-31T12:30:02Z</cp:lastPrinted>
  <dcterms:created xsi:type="dcterms:W3CDTF">2005-07-21T09:51:05Z</dcterms:created>
  <dcterms:modified xsi:type="dcterms:W3CDTF">2015-01-16T09:50:37Z</dcterms:modified>
  <cp:category/>
  <cp:version/>
  <cp:contentType/>
  <cp:contentStatus/>
</cp:coreProperties>
</file>